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естный бюджет" sheetId="1" r:id="rId1"/>
    <sheet name="субвенции" sheetId="2" r:id="rId2"/>
    <sheet name="род.пл" sheetId="3" r:id="rId3"/>
    <sheet name="аренда" sheetId="4" r:id="rId4"/>
    <sheet name="Л.сч 21" sheetId="5" r:id="rId5"/>
  </sheets>
  <definedNames>
    <definedName name="_xlnm.Print_Area" localSheetId="3">'аренда'!$A$1:$N$65</definedName>
    <definedName name="_xlnm.Print_Area" localSheetId="0">'местный бюджет'!$A$1:$N$97</definedName>
    <definedName name="_xlnm.Print_Area" localSheetId="2">'род.пл'!$A$1:$N$74</definedName>
    <definedName name="_xlnm.Print_Area" localSheetId="1">'субвенции'!$A$1:$N$38</definedName>
  </definedNames>
  <calcPr fullCalcOnLoad="1"/>
</workbook>
</file>

<file path=xl/sharedStrings.xml><?xml version="1.0" encoding="utf-8"?>
<sst xmlns="http://schemas.openxmlformats.org/spreadsheetml/2006/main" count="325" uniqueCount="195">
  <si>
    <t>Информация о расходовании средств юридических лиц на 01.01.2022 года</t>
  </si>
  <si>
    <t>Муниципальное бюджетное дошкольное образовательное учреждение детский сад "Буратино"</t>
  </si>
  <si>
    <t>субсидия на выполнение государственного (муниципального) задания из местного бюджета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</si>
  <si>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</si>
  <si>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</si>
  <si>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</si>
  <si>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</si>
  <si>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</si>
  <si>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</si>
  <si>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</si>
  <si>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</si>
  <si>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</si>
  <si>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</si>
  <si>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</si>
  <si>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</si>
  <si>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 начала года</t>
  </si>
  <si>
    <t>211 в т.ч.</t>
  </si>
  <si>
    <t>оплата труда</t>
  </si>
  <si>
    <t>премия</t>
  </si>
  <si>
    <t>материальная помощь</t>
  </si>
  <si>
    <t>212 в т.ч.</t>
  </si>
  <si>
    <t>суточные</t>
  </si>
  <si>
    <t>компенсационные выплаты на детей до 3 лет</t>
  </si>
  <si>
    <t>услуги связи</t>
  </si>
  <si>
    <t>услуги связи (интернет)</t>
  </si>
  <si>
    <t>223 в т.ч.</t>
  </si>
  <si>
    <t>электроэнергия</t>
  </si>
  <si>
    <t>теплоэнергия</t>
  </si>
  <si>
    <t>вода</t>
  </si>
  <si>
    <t>вывоз ЖБО</t>
  </si>
  <si>
    <t>обращение с ТКО</t>
  </si>
  <si>
    <t>225 в.т.ч.</t>
  </si>
  <si>
    <t>дератизация</t>
  </si>
  <si>
    <t>борьба с клещами и комарами</t>
  </si>
  <si>
    <t>ТО видеонаблюдения</t>
  </si>
  <si>
    <t>ТО АПС</t>
  </si>
  <si>
    <t>поверка средств защиты</t>
  </si>
  <si>
    <t>профиспытание электрооборудования</t>
  </si>
  <si>
    <t>ТО теплосчетчика</t>
  </si>
  <si>
    <t>техобслуживание запорной арматуры</t>
  </si>
  <si>
    <t>гидравлическое испытание системы отопления</t>
  </si>
  <si>
    <t>ремонт и заправка картриджей</t>
  </si>
  <si>
    <t>дезинфекция при COVID-19</t>
  </si>
  <si>
    <t>ремонт холодильника</t>
  </si>
  <si>
    <t>трудовое согллашение №1</t>
  </si>
  <si>
    <t>работы по замене котлов</t>
  </si>
  <si>
    <t>испытание пож.лес.</t>
  </si>
  <si>
    <t>226 в т.ч.</t>
  </si>
  <si>
    <t>охранные услуги</t>
  </si>
  <si>
    <t>обслуживание сайта</t>
  </si>
  <si>
    <t>оценка котельной</t>
  </si>
  <si>
    <t>юридческие услуги</t>
  </si>
  <si>
    <t xml:space="preserve">продление лицензии на ПП "Сведение отчетности"   </t>
  </si>
  <si>
    <t xml:space="preserve">тех.сопровождение ПП "Сведение отчетности"   </t>
  </si>
  <si>
    <t>ИТС программы 1С</t>
  </si>
  <si>
    <t>информ-консульт усл по программе 1С</t>
  </si>
  <si>
    <t>ЭЦП для работы                       в системе "Контур"</t>
  </si>
  <si>
    <t>ПО "Контур-Экстерн"</t>
  </si>
  <si>
    <t>антивирусное ПО</t>
  </si>
  <si>
    <t>медосмотр</t>
  </si>
  <si>
    <t>обучение по 44-ФЗ</t>
  </si>
  <si>
    <t>обучение теплотехника</t>
  </si>
  <si>
    <t>обучение электрика</t>
  </si>
  <si>
    <t>обучение по оказанию       1-й помощи пострадавшим</t>
  </si>
  <si>
    <t>гигиеническое обучение</t>
  </si>
  <si>
    <t>ПО VIPNet</t>
  </si>
  <si>
    <t>проектно сметная док.</t>
  </si>
  <si>
    <t>паспорт бытовых отходов</t>
  </si>
  <si>
    <t>290 в.т.ч.</t>
  </si>
  <si>
    <t>налог на имущество</t>
  </si>
  <si>
    <t>земельный налог</t>
  </si>
  <si>
    <t>госпошлина</t>
  </si>
  <si>
    <t xml:space="preserve">310 в т.ч. </t>
  </si>
  <si>
    <t>САКЗ</t>
  </si>
  <si>
    <t>котел КСГ-40</t>
  </si>
  <si>
    <t>счетчик газа</t>
  </si>
  <si>
    <t>котел КСГ-30</t>
  </si>
  <si>
    <t>флэшки</t>
  </si>
  <si>
    <t>мясорубка</t>
  </si>
  <si>
    <t>металлодетектор</t>
  </si>
  <si>
    <t>тревожная сигнализация</t>
  </si>
  <si>
    <t>340 в т.ч.</t>
  </si>
  <si>
    <t>продукты</t>
  </si>
  <si>
    <t>моющие средства</t>
  </si>
  <si>
    <t>дезсредства</t>
  </si>
  <si>
    <t>средства защиты</t>
  </si>
  <si>
    <t>электротовары</t>
  </si>
  <si>
    <t>хозтовары</t>
  </si>
  <si>
    <t>стройматериалы</t>
  </si>
  <si>
    <t>термощуп</t>
  </si>
  <si>
    <t>мягкий инвентарь</t>
  </si>
  <si>
    <t>канцтовары</t>
  </si>
  <si>
    <t>ВСЕГО</t>
  </si>
  <si>
    <t>*Расшифровка по коду 213</t>
  </si>
  <si>
    <t>финансирование</t>
  </si>
  <si>
    <t>фактический расход</t>
  </si>
  <si>
    <t>возмещение расходов</t>
  </si>
  <si>
    <r>
      <rPr>
        <sz val="12"/>
        <rFont val="Arial"/>
        <family val="2"/>
      </rPr>
      <t xml:space="preserve">Руководитель                        </t>
    </r>
    <r>
      <rPr>
        <u val="single"/>
        <sz val="12"/>
        <rFont val="Arial"/>
        <family val="2"/>
      </rPr>
      <t xml:space="preserve">                                             </t>
    </r>
    <r>
      <rPr>
        <sz val="12"/>
        <rFont val="Arial"/>
        <family val="2"/>
      </rPr>
      <t xml:space="preserve">     Павлюкова И.А.</t>
    </r>
  </si>
  <si>
    <r>
      <rPr>
        <sz val="12"/>
        <rFont val="Arial"/>
        <family val="2"/>
      </rPr>
      <t xml:space="preserve">Главный бухгалтер                 </t>
    </r>
    <r>
      <rPr>
        <u val="single"/>
        <sz val="12"/>
        <rFont val="Arial"/>
        <family val="2"/>
      </rPr>
      <t xml:space="preserve">                                             </t>
    </r>
    <r>
      <rPr>
        <sz val="12"/>
        <rFont val="Arial"/>
        <family val="2"/>
      </rPr>
      <t xml:space="preserve">    Жижченко А.В.</t>
    </r>
  </si>
  <si>
    <t>субвенции из областного бюджета</t>
  </si>
  <si>
    <t>надбавка руководителю</t>
  </si>
  <si>
    <t>надбавка педагогам</t>
  </si>
  <si>
    <t>проживание</t>
  </si>
  <si>
    <t>заправка картриджей</t>
  </si>
  <si>
    <t xml:space="preserve">МФУ </t>
  </si>
  <si>
    <t>доска ученическая</t>
  </si>
  <si>
    <t>ель пластиковая</t>
  </si>
  <si>
    <t>бизиборды</t>
  </si>
  <si>
    <t>шумовые народные инструменты</t>
  </si>
  <si>
    <t>игрушки</t>
  </si>
  <si>
    <t>метод.литература</t>
  </si>
  <si>
    <t>сценические костюмы</t>
  </si>
  <si>
    <t>собственные доходы учреждения (платные услуги)</t>
  </si>
  <si>
    <t>начисления</t>
  </si>
  <si>
    <t>ремонт, ТО и поверка весов</t>
  </si>
  <si>
    <t>борьба с клещами</t>
  </si>
  <si>
    <t>гидравлическое испытание трубопроводов</t>
  </si>
  <si>
    <t>ПТО газ.оборудования</t>
  </si>
  <si>
    <t>ревизия котлов</t>
  </si>
  <si>
    <t>поверка водосчетчиков</t>
  </si>
  <si>
    <t xml:space="preserve">поверка манометров и термометров </t>
  </si>
  <si>
    <t xml:space="preserve">ТО запорной арматуры на наружном газопроводе </t>
  </si>
  <si>
    <t>монтаж контура и повторное заземление</t>
  </si>
  <si>
    <t>проф.испытание эл.оборудования до 1000 В</t>
  </si>
  <si>
    <t>заправка огнетушителей</t>
  </si>
  <si>
    <t>вывоз ТБО</t>
  </si>
  <si>
    <t>труд согл (выравнивание дверных и оконных откосов цементным раствором)</t>
  </si>
  <si>
    <t>антивирусное программное обеспечение</t>
  </si>
  <si>
    <t>Сопрвождение 1С</t>
  </si>
  <si>
    <t>программное обеспечение</t>
  </si>
  <si>
    <t>обучение по охране труда</t>
  </si>
  <si>
    <t>пож.технич.минимум</t>
  </si>
  <si>
    <t>обучение отв за теплохоз.и эл.хоз</t>
  </si>
  <si>
    <t>обучение операторов котел.</t>
  </si>
  <si>
    <t>обучение руководителей</t>
  </si>
  <si>
    <t>отщип по огнезащ.обработке дер.констр.</t>
  </si>
  <si>
    <t>тех.надзор по кап.ремонту</t>
  </si>
  <si>
    <t>курсы</t>
  </si>
  <si>
    <t>приобретение прграммы по заполнению аттестатов</t>
  </si>
  <si>
    <t>установка и монтаж АПС</t>
  </si>
  <si>
    <t>транспортный налог</t>
  </si>
  <si>
    <t>налог за загрязнение окр.среды</t>
  </si>
  <si>
    <t>пени, штрафы</t>
  </si>
  <si>
    <t>оформ лицензии</t>
  </si>
  <si>
    <t>усл натариуса</t>
  </si>
  <si>
    <t>гос.пошлина</t>
  </si>
  <si>
    <t>весы электрические</t>
  </si>
  <si>
    <t>компьютер</t>
  </si>
  <si>
    <t>питание ДОУ</t>
  </si>
  <si>
    <t>собственные доходы учреждения (доходы от собственности)</t>
  </si>
  <si>
    <t>213 в т.ч.</t>
  </si>
  <si>
    <t xml:space="preserve">тех.обсл.автобуса </t>
  </si>
  <si>
    <t>тех.осмотр (диагност. автобусов )</t>
  </si>
  <si>
    <t>поверка расходомера газа</t>
  </si>
  <si>
    <t>реж.налад.испытания газ.оборудования</t>
  </si>
  <si>
    <t>проверка дымоходов и вент.каналов</t>
  </si>
  <si>
    <t>поверка средст защиты</t>
  </si>
  <si>
    <t>зарядка огнетушителей</t>
  </si>
  <si>
    <t>зправка картриджей</t>
  </si>
  <si>
    <t>реомнт огр.техники</t>
  </si>
  <si>
    <t>ремонт водопровода</t>
  </si>
  <si>
    <t>тек.ремонт зданий</t>
  </si>
  <si>
    <t>кап.рем.канализации</t>
  </si>
  <si>
    <t>ПП «Диадок»</t>
  </si>
  <si>
    <t>пени за электроэнергию</t>
  </si>
  <si>
    <t>пени по страховым взносам на ПЗ и НС</t>
  </si>
  <si>
    <t>пени по налогу на прибыль</t>
  </si>
  <si>
    <t>пени по ЕСН в ФСС</t>
  </si>
  <si>
    <t>печать</t>
  </si>
  <si>
    <t>баннер</t>
  </si>
  <si>
    <t>краска</t>
  </si>
  <si>
    <t>бумага</t>
  </si>
  <si>
    <t xml:space="preserve">субсидия на иные цели из местного бюджета </t>
  </si>
  <si>
    <t>Электротехнические испытания котельной</t>
  </si>
  <si>
    <t>Технологическое присоединение к электрическим сетям</t>
  </si>
  <si>
    <t xml:space="preserve">программа энергосбережения </t>
  </si>
  <si>
    <t>оценка условий труда</t>
  </si>
  <si>
    <t>оценка проф.рисков</t>
  </si>
  <si>
    <t>установка теплосчетчика</t>
  </si>
  <si>
    <t>журналы классные</t>
  </si>
  <si>
    <t>хозяйственные товары</t>
  </si>
  <si>
    <t>картридж</t>
  </si>
  <si>
    <t>офисная бумага</t>
  </si>
  <si>
    <t>питание ГПД</t>
  </si>
  <si>
    <t>питание малоимущих</t>
  </si>
  <si>
    <t>бутылированная вода</t>
  </si>
  <si>
    <t>строительные материалы</t>
  </si>
  <si>
    <t>посуда</t>
  </si>
  <si>
    <t>мел</t>
  </si>
  <si>
    <t>дезсередства</t>
  </si>
  <si>
    <t>канцел.товары</t>
  </si>
  <si>
    <t>хим.посуда и рективы</t>
  </si>
  <si>
    <t>учебные, наглядные пособия</t>
  </si>
  <si>
    <t>з/части к офисной технике</t>
  </si>
  <si>
    <t>медикаменты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</si>
</sst>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_р_."/>
    <numFmt numFmtId="166" formatCode="#,##0.0_р_."/>
    <numFmt numFmtId="167" formatCode="0.00"/>
    <numFmt numFmtId="168" formatCode="#,##0.00"/>
    <numFmt numFmtId="169" formatCode="#,##0.00_р_."/>
  </numFmts>
  <fonts count="9"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sz val="12"/>
      <name val="Arial Cyr"/>
      <family val="0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1">
    <xf numFmtId="164" fontId="0" fillId="0" borderId="0" xfId="0" applyAlignment="1">
      <alignment/>
    </xf>
    <xf numFmtId="165" fontId="1" fillId="0" borderId="0" xfId="0" applyNumberFormat="1" applyFont="1" applyFill="1" applyBorder="1" applyAlignment="1">
      <alignment wrapText="1"/>
    </xf>
    <xf numFmtId="166" fontId="1" fillId="0" borderId="0" xfId="0" applyNumberFormat="1" applyFont="1" applyFill="1" applyBorder="1" applyAlignment="1">
      <alignment/>
    </xf>
    <xf numFmtId="164" fontId="0" fillId="0" borderId="0" xfId="0" applyBorder="1" applyAlignment="1">
      <alignment/>
    </xf>
    <xf numFmtId="165" fontId="1" fillId="0" borderId="0" xfId="0" applyNumberFormat="1" applyFont="1" applyFill="1" applyBorder="1" applyAlignment="1">
      <alignment horizontal="left" wrapText="1"/>
    </xf>
    <xf numFmtId="166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wrapText="1"/>
    </xf>
    <xf numFmtId="164" fontId="0" fillId="0" borderId="0" xfId="0" applyBorder="1" applyAlignment="1">
      <alignment wrapText="1"/>
    </xf>
    <xf numFmtId="166" fontId="1" fillId="0" borderId="0" xfId="0" applyNumberFormat="1" applyFont="1" applyFill="1" applyBorder="1" applyAlignment="1">
      <alignment horizontal="center" wrapText="1"/>
    </xf>
    <xf numFmtId="165" fontId="2" fillId="0" borderId="2" xfId="0" applyNumberFormat="1" applyFont="1" applyFill="1" applyBorder="1" applyAlignment="1">
      <alignment wrapText="1"/>
    </xf>
    <xf numFmtId="166" fontId="2" fillId="0" borderId="2" xfId="0" applyNumberFormat="1" applyFont="1" applyFill="1" applyBorder="1" applyAlignment="1">
      <alignment horizontal="center" wrapText="1"/>
    </xf>
    <xf numFmtId="166" fontId="2" fillId="0" borderId="3" xfId="0" applyNumberFormat="1" applyFont="1" applyFill="1" applyBorder="1" applyAlignment="1">
      <alignment horizontal="center" wrapText="1"/>
    </xf>
    <xf numFmtId="164" fontId="3" fillId="0" borderId="0" xfId="0" applyFont="1" applyFill="1" applyBorder="1" applyAlignment="1">
      <alignment/>
    </xf>
    <xf numFmtId="164" fontId="3" fillId="0" borderId="0" xfId="0" applyFont="1" applyBorder="1" applyAlignment="1">
      <alignment/>
    </xf>
    <xf numFmtId="165" fontId="2" fillId="2" borderId="3" xfId="0" applyNumberFormat="1" applyFont="1" applyFill="1" applyBorder="1" applyAlignment="1">
      <alignment horizontal="left" wrapText="1"/>
    </xf>
    <xf numFmtId="167" fontId="2" fillId="2" borderId="3" xfId="0" applyNumberFormat="1" applyFont="1" applyFill="1" applyBorder="1" applyAlignment="1">
      <alignment horizontal="center" wrapText="1"/>
    </xf>
    <xf numFmtId="167" fontId="0" fillId="0" borderId="0" xfId="0" applyNumberFormat="1" applyFont="1" applyFill="1" applyBorder="1" applyAlignment="1">
      <alignment horizontal="right"/>
    </xf>
    <xf numFmtId="168" fontId="0" fillId="0" borderId="0" xfId="0" applyNumberFormat="1" applyFill="1" applyBorder="1" applyAlignment="1">
      <alignment/>
    </xf>
    <xf numFmtId="164" fontId="0" fillId="0" borderId="0" xfId="0" applyFill="1" applyBorder="1" applyAlignment="1">
      <alignment/>
    </xf>
    <xf numFmtId="164" fontId="0" fillId="3" borderId="0" xfId="0" applyFill="1" applyBorder="1" applyAlignment="1">
      <alignment/>
    </xf>
    <xf numFmtId="165" fontId="4" fillId="0" borderId="3" xfId="0" applyNumberFormat="1" applyFont="1" applyFill="1" applyBorder="1" applyAlignment="1">
      <alignment horizontal="right" wrapText="1"/>
    </xf>
    <xf numFmtId="167" fontId="4" fillId="0" borderId="3" xfId="0" applyNumberFormat="1" applyFont="1" applyFill="1" applyBorder="1" applyAlignment="1">
      <alignment horizontal="center" wrapText="1"/>
    </xf>
    <xf numFmtId="164" fontId="0" fillId="0" borderId="0" xfId="0" applyFont="1" applyFill="1" applyBorder="1" applyAlignment="1">
      <alignment horizontal="right"/>
    </xf>
    <xf numFmtId="167" fontId="2" fillId="2" borderId="3" xfId="0" applyNumberFormat="1" applyFont="1" applyFill="1" applyBorder="1" applyAlignment="1">
      <alignment horizontal="center"/>
    </xf>
    <xf numFmtId="167" fontId="4" fillId="0" borderId="3" xfId="0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wrapText="1"/>
    </xf>
    <xf numFmtId="167" fontId="4" fillId="0" borderId="3" xfId="0" applyNumberFormat="1" applyFont="1" applyBorder="1" applyAlignment="1">
      <alignment horizontal="right"/>
    </xf>
    <xf numFmtId="164" fontId="0" fillId="4" borderId="0" xfId="0" applyFill="1" applyBorder="1" applyAlignment="1">
      <alignment/>
    </xf>
    <xf numFmtId="167" fontId="0" fillId="0" borderId="4" xfId="0" applyNumberFormat="1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wrapText="1"/>
    </xf>
    <xf numFmtId="167" fontId="2" fillId="0" borderId="0" xfId="0" applyNumberFormat="1" applyFont="1" applyFill="1" applyBorder="1" applyAlignment="1">
      <alignment horizontal="center" wrapText="1"/>
    </xf>
    <xf numFmtId="167" fontId="0" fillId="0" borderId="0" xfId="0" applyNumberFormat="1" applyFill="1" applyBorder="1" applyAlignment="1">
      <alignment/>
    </xf>
    <xf numFmtId="165" fontId="2" fillId="0" borderId="0" xfId="0" applyNumberFormat="1" applyFont="1" applyFill="1" applyBorder="1" applyAlignment="1">
      <alignment horizontal="center" wrapText="1"/>
    </xf>
    <xf numFmtId="167" fontId="4" fillId="0" borderId="3" xfId="0" applyNumberFormat="1" applyFont="1" applyFill="1" applyBorder="1" applyAlignment="1">
      <alignment horizontal="center" wrapText="1"/>
    </xf>
    <xf numFmtId="167" fontId="4" fillId="0" borderId="3" xfId="0" applyNumberFormat="1" applyFont="1" applyFill="1" applyBorder="1" applyAlignment="1">
      <alignment horizontal="center"/>
    </xf>
    <xf numFmtId="167" fontId="2" fillId="2" borderId="3" xfId="0" applyNumberFormat="1" applyFont="1" applyFill="1" applyBorder="1" applyAlignment="1">
      <alignment horizontal="center" wrapText="1"/>
    </xf>
    <xf numFmtId="165" fontId="4" fillId="0" borderId="2" xfId="0" applyNumberFormat="1" applyFont="1" applyFill="1" applyBorder="1" applyAlignment="1">
      <alignment horizontal="right" wrapText="1"/>
    </xf>
    <xf numFmtId="167" fontId="4" fillId="0" borderId="2" xfId="0" applyNumberFormat="1" applyFont="1" applyFill="1" applyBorder="1" applyAlignment="1">
      <alignment horizontal="center" wrapText="1"/>
    </xf>
    <xf numFmtId="167" fontId="4" fillId="0" borderId="2" xfId="0" applyNumberFormat="1" applyFont="1" applyFill="1" applyBorder="1" applyAlignment="1">
      <alignment horizontal="center"/>
    </xf>
    <xf numFmtId="167" fontId="2" fillId="2" borderId="2" xfId="0" applyNumberFormat="1" applyFont="1" applyFill="1" applyBorder="1" applyAlignment="1">
      <alignment horizontal="center" wrapText="1"/>
    </xf>
    <xf numFmtId="165" fontId="4" fillId="0" borderId="0" xfId="0" applyNumberFormat="1" applyFont="1" applyFill="1" applyBorder="1" applyAlignment="1">
      <alignment horizontal="left" wrapText="1"/>
    </xf>
    <xf numFmtId="168" fontId="4" fillId="0" borderId="3" xfId="0" applyNumberFormat="1" applyFont="1" applyBorder="1" applyAlignment="1">
      <alignment horizontal="right"/>
    </xf>
    <xf numFmtId="167" fontId="2" fillId="2" borderId="3" xfId="0" applyNumberFormat="1" applyFont="1" applyFill="1" applyBorder="1" applyAlignment="1">
      <alignment horizontal="center"/>
    </xf>
    <xf numFmtId="167" fontId="2" fillId="2" borderId="5" xfId="0" applyNumberFormat="1" applyFont="1" applyFill="1" applyBorder="1" applyAlignment="1">
      <alignment horizontal="center"/>
    </xf>
    <xf numFmtId="167" fontId="0" fillId="0" borderId="4" xfId="0" applyNumberFormat="1" applyFont="1" applyFill="1" applyBorder="1" applyAlignment="1">
      <alignment horizontal="right" wrapText="1"/>
    </xf>
    <xf numFmtId="167" fontId="2" fillId="2" borderId="6" xfId="0" applyNumberFormat="1" applyFont="1" applyFill="1" applyBorder="1" applyAlignment="1">
      <alignment horizontal="center" wrapText="1"/>
    </xf>
    <xf numFmtId="164" fontId="0" fillId="0" borderId="0" xfId="0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4" fontId="0" fillId="0" borderId="0" xfId="0" applyFill="1" applyBorder="1" applyAlignment="1">
      <alignment wrapText="1"/>
    </xf>
    <xf numFmtId="165" fontId="4" fillId="0" borderId="2" xfId="0" applyNumberFormat="1" applyFont="1" applyFill="1" applyBorder="1" applyAlignment="1">
      <alignment wrapText="1"/>
    </xf>
    <xf numFmtId="166" fontId="4" fillId="0" borderId="2" xfId="0" applyNumberFormat="1" applyFont="1" applyFill="1" applyBorder="1" applyAlignment="1">
      <alignment horizontal="center" wrapText="1"/>
    </xf>
    <xf numFmtId="166" fontId="4" fillId="0" borderId="3" xfId="0" applyNumberFormat="1" applyFont="1" applyFill="1" applyBorder="1" applyAlignment="1">
      <alignment horizontal="center" wrapText="1"/>
    </xf>
    <xf numFmtId="167" fontId="2" fillId="0" borderId="3" xfId="0" applyNumberFormat="1" applyFont="1" applyFill="1" applyBorder="1" applyAlignment="1">
      <alignment horizontal="center" wrapText="1"/>
    </xf>
    <xf numFmtId="167" fontId="2" fillId="0" borderId="3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/>
    </xf>
    <xf numFmtId="165" fontId="2" fillId="3" borderId="3" xfId="0" applyNumberFormat="1" applyFont="1" applyFill="1" applyBorder="1" applyAlignment="1">
      <alignment horizontal="left" wrapText="1"/>
    </xf>
    <xf numFmtId="167" fontId="2" fillId="3" borderId="3" xfId="0" applyNumberFormat="1" applyFont="1" applyFill="1" applyBorder="1" applyAlignment="1">
      <alignment horizontal="center" wrapText="1"/>
    </xf>
    <xf numFmtId="167" fontId="2" fillId="3" borderId="3" xfId="0" applyNumberFormat="1" applyFont="1" applyFill="1" applyBorder="1" applyAlignment="1">
      <alignment horizontal="center"/>
    </xf>
    <xf numFmtId="165" fontId="4" fillId="2" borderId="3" xfId="0" applyNumberFormat="1" applyFont="1" applyFill="1" applyBorder="1" applyAlignment="1">
      <alignment horizontal="right" wrapText="1"/>
    </xf>
    <xf numFmtId="167" fontId="4" fillId="2" borderId="3" xfId="0" applyNumberFormat="1" applyFont="1" applyFill="1" applyBorder="1" applyAlignment="1">
      <alignment horizontal="center"/>
    </xf>
    <xf numFmtId="167" fontId="2" fillId="0" borderId="4" xfId="0" applyNumberFormat="1" applyFont="1" applyFill="1" applyBorder="1" applyAlignment="1">
      <alignment horizontal="center" wrapText="1"/>
    </xf>
    <xf numFmtId="165" fontId="4" fillId="0" borderId="7" xfId="0" applyNumberFormat="1" applyFont="1" applyFill="1" applyBorder="1" applyAlignment="1">
      <alignment horizontal="left" wrapText="1"/>
    </xf>
    <xf numFmtId="165" fontId="4" fillId="2" borderId="0" xfId="0" applyNumberFormat="1" applyFont="1" applyFill="1" applyBorder="1" applyAlignment="1">
      <alignment wrapText="1"/>
    </xf>
    <xf numFmtId="167" fontId="2" fillId="2" borderId="2" xfId="0" applyNumberFormat="1" applyFont="1" applyFill="1" applyBorder="1" applyAlignment="1">
      <alignment horizontal="center"/>
    </xf>
    <xf numFmtId="167" fontId="7" fillId="0" borderId="5" xfId="0" applyNumberFormat="1" applyFont="1" applyFill="1" applyBorder="1" applyAlignment="1">
      <alignment horizontal="right" wrapText="1"/>
    </xf>
    <xf numFmtId="167" fontId="8" fillId="0" borderId="3" xfId="0" applyNumberFormat="1" applyFont="1" applyFill="1" applyBorder="1" applyAlignment="1">
      <alignment/>
    </xf>
    <xf numFmtId="167" fontId="4" fillId="0" borderId="8" xfId="0" applyNumberFormat="1" applyFont="1" applyFill="1" applyBorder="1" applyAlignment="1">
      <alignment horizontal="center"/>
    </xf>
    <xf numFmtId="167" fontId="2" fillId="2" borderId="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7"/>
  <sheetViews>
    <sheetView tabSelected="1" zoomScale="83" zoomScaleNormal="83" workbookViewId="0" topLeftCell="A25">
      <selection activeCell="N16" sqref="N16"/>
    </sheetView>
  </sheetViews>
  <sheetFormatPr defaultColWidth="9.140625" defaultRowHeight="12.75"/>
  <cols>
    <col min="1" max="1" width="29.421875" style="1" customWidth="1"/>
    <col min="2" max="3" width="11.28125" style="1" customWidth="1"/>
    <col min="4" max="12" width="11.28125" style="2" customWidth="1"/>
    <col min="13" max="13" width="12.7109375" style="2" customWidth="1"/>
    <col min="14" max="14" width="12.57421875" style="2" customWidth="1"/>
    <col min="15" max="15" width="13.00390625" style="3" customWidth="1"/>
    <col min="16" max="16" width="17.421875" style="3" customWidth="1"/>
    <col min="17" max="17" width="14.8515625" style="3" customWidth="1"/>
    <col min="18" max="16384" width="9.140625" style="3" customWidth="1"/>
  </cols>
  <sheetData>
    <row r="1" spans="1:14" ht="45.75" customHeight="1">
      <c r="A1" s="4"/>
      <c r="B1" s="4"/>
      <c r="C1" s="4"/>
      <c r="I1" s="5"/>
      <c r="J1" s="5"/>
      <c r="K1" s="5"/>
      <c r="L1" s="5"/>
      <c r="M1" s="5"/>
      <c r="N1" s="5"/>
    </row>
    <row r="2" spans="1:14" ht="18.75" customHeight="1">
      <c r="A2" s="4"/>
      <c r="B2" s="4"/>
      <c r="I2" s="5"/>
      <c r="J2" s="5"/>
      <c r="K2" s="5"/>
      <c r="L2" s="5"/>
      <c r="M2" s="5"/>
      <c r="N2" s="5"/>
    </row>
    <row r="3" spans="1:14" ht="18.75" customHeight="1" hidden="1">
      <c r="A3" s="4"/>
      <c r="B3" s="4"/>
      <c r="I3" s="5"/>
      <c r="J3" s="5"/>
      <c r="K3" s="5"/>
      <c r="L3" s="5"/>
      <c r="M3" s="5"/>
      <c r="N3" s="5"/>
    </row>
    <row r="4" spans="1:14" ht="19.5" customHeight="1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.75" customHeight="1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6" ht="18.75" customHeight="1">
      <c r="A6" s="8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P6" s="9"/>
    </row>
    <row r="7" spans="1:16" ht="18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8"/>
      <c r="P7" s="9"/>
    </row>
    <row r="8" spans="1:23" s="15" customFormat="1" ht="33" customHeight="1">
      <c r="A8" s="11"/>
      <c r="B8" s="11" t="s">
        <v>3</v>
      </c>
      <c r="C8" s="12" t="s">
        <v>4</v>
      </c>
      <c r="D8" s="12" t="s">
        <v>5</v>
      </c>
      <c r="E8" s="12" t="s">
        <v>6</v>
      </c>
      <c r="F8" s="12" t="s">
        <v>7</v>
      </c>
      <c r="G8" s="12" t="s">
        <v>8</v>
      </c>
      <c r="H8" s="12" t="s">
        <v>9</v>
      </c>
      <c r="I8" s="12" t="s">
        <v>10</v>
      </c>
      <c r="J8" s="12" t="s">
        <v>11</v>
      </c>
      <c r="K8" s="12" t="s">
        <v>12</v>
      </c>
      <c r="L8" s="12" t="s">
        <v>13</v>
      </c>
      <c r="M8" s="12" t="s">
        <v>14</v>
      </c>
      <c r="N8" s="13" t="s">
        <v>15</v>
      </c>
      <c r="O8" s="14"/>
      <c r="P8" s="14"/>
      <c r="Q8" s="14"/>
      <c r="R8" s="14"/>
      <c r="S8" s="14"/>
      <c r="T8" s="14"/>
      <c r="U8" s="14"/>
      <c r="V8" s="14"/>
      <c r="W8" s="14"/>
    </row>
    <row r="9" spans="1:23" s="21" customFormat="1" ht="18">
      <c r="A9" s="16" t="s">
        <v>16</v>
      </c>
      <c r="B9" s="17">
        <f>B10+B12</f>
        <v>55000</v>
      </c>
      <c r="C9" s="17">
        <f>C10+C12</f>
        <v>154630.17</v>
      </c>
      <c r="D9" s="17">
        <f>D10+D12</f>
        <v>152202.23</v>
      </c>
      <c r="E9" s="17">
        <f>E10+E12</f>
        <v>197377.71</v>
      </c>
      <c r="F9" s="17">
        <f>F10+F12</f>
        <v>71488.53</v>
      </c>
      <c r="G9" s="17">
        <f>G10+G12</f>
        <v>166534.07</v>
      </c>
      <c r="H9" s="17">
        <f>H10+H12</f>
        <v>146797.36</v>
      </c>
      <c r="I9" s="17">
        <f>I10+I12</f>
        <v>191473.48</v>
      </c>
      <c r="J9" s="17">
        <f>J10+J12</f>
        <v>129520.02</v>
      </c>
      <c r="K9" s="17">
        <f>K10+K12</f>
        <v>131230</v>
      </c>
      <c r="L9" s="17">
        <f>L10+L12</f>
        <v>121578.83</v>
      </c>
      <c r="M9" s="17">
        <f>M10+M11+M12</f>
        <v>250953.96</v>
      </c>
      <c r="N9" s="17">
        <f aca="true" t="shared" si="0" ref="N9:N39">B9+C9+D9+E9+F9+G9+H9+I9+J9+K9+L9+M9</f>
        <v>1768786.36</v>
      </c>
      <c r="O9" s="18">
        <f>N10+N11+N12</f>
        <v>1768786.36</v>
      </c>
      <c r="P9" s="14"/>
      <c r="Q9" s="19"/>
      <c r="R9" s="20"/>
      <c r="S9" s="20"/>
      <c r="T9" s="20"/>
      <c r="U9" s="20"/>
      <c r="V9" s="20"/>
      <c r="W9" s="20"/>
    </row>
    <row r="10" spans="1:23" s="21" customFormat="1" ht="18" customHeight="1">
      <c r="A10" s="22" t="s">
        <v>17</v>
      </c>
      <c r="B10" s="23">
        <v>55000</v>
      </c>
      <c r="C10" s="23">
        <v>154630.17</v>
      </c>
      <c r="D10" s="23">
        <v>152202.23</v>
      </c>
      <c r="E10" s="23">
        <v>197377.71</v>
      </c>
      <c r="F10" s="23">
        <v>71488.53</v>
      </c>
      <c r="G10" s="23">
        <v>166534.07</v>
      </c>
      <c r="H10" s="23">
        <v>146797.36</v>
      </c>
      <c r="I10" s="23">
        <v>191473.48</v>
      </c>
      <c r="J10" s="23">
        <v>129520.02</v>
      </c>
      <c r="K10" s="23">
        <v>131230</v>
      </c>
      <c r="L10" s="23">
        <v>121578.83</v>
      </c>
      <c r="M10" s="23">
        <v>250953.96</v>
      </c>
      <c r="N10" s="17">
        <f t="shared" si="0"/>
        <v>1768786.36</v>
      </c>
      <c r="O10" s="24"/>
      <c r="P10" s="20"/>
      <c r="Q10" s="19"/>
      <c r="R10" s="20"/>
      <c r="S10" s="20"/>
      <c r="T10" s="20"/>
      <c r="U10" s="20"/>
      <c r="V10" s="20"/>
      <c r="W10" s="20"/>
    </row>
    <row r="11" spans="1:23" s="21" customFormat="1" ht="18" customHeight="1" hidden="1">
      <c r="A11" s="22" t="s">
        <v>18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17">
        <f t="shared" si="0"/>
        <v>0</v>
      </c>
      <c r="O11" s="24"/>
      <c r="P11" s="20"/>
      <c r="Q11" s="19"/>
      <c r="R11" s="20"/>
      <c r="S11" s="20"/>
      <c r="T11" s="20"/>
      <c r="U11" s="20"/>
      <c r="V11" s="20"/>
      <c r="W11" s="20"/>
    </row>
    <row r="12" spans="1:23" s="21" customFormat="1" ht="18" customHeight="1" hidden="1">
      <c r="A12" s="22" t="s">
        <v>19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17">
        <f t="shared" si="0"/>
        <v>0</v>
      </c>
      <c r="O12" s="24"/>
      <c r="P12" s="20"/>
      <c r="Q12" s="19"/>
      <c r="R12" s="20"/>
      <c r="S12" s="20"/>
      <c r="T12" s="20"/>
      <c r="U12" s="20"/>
      <c r="V12" s="20"/>
      <c r="W12" s="20"/>
    </row>
    <row r="13" spans="1:23" s="21" customFormat="1" ht="18" hidden="1">
      <c r="A13" s="16" t="s">
        <v>20</v>
      </c>
      <c r="B13" s="25">
        <f>B14</f>
        <v>0</v>
      </c>
      <c r="C13" s="25">
        <f>C14</f>
        <v>0</v>
      </c>
      <c r="D13" s="25">
        <f>D14</f>
        <v>0</v>
      </c>
      <c r="E13" s="25">
        <f>E14</f>
        <v>0</v>
      </c>
      <c r="F13" s="25">
        <f>F14</f>
        <v>0</v>
      </c>
      <c r="G13" s="25">
        <f>G14</f>
        <v>0</v>
      </c>
      <c r="H13" s="25">
        <f>H14+H15</f>
        <v>0</v>
      </c>
      <c r="I13" s="25">
        <f>I14+I15</f>
        <v>0</v>
      </c>
      <c r="J13" s="25">
        <f>J14+J15</f>
        <v>0</v>
      </c>
      <c r="K13" s="25">
        <f>K14+K15</f>
        <v>0</v>
      </c>
      <c r="L13" s="25">
        <f>L14+L15</f>
        <v>0</v>
      </c>
      <c r="M13" s="25">
        <f>M14+M15</f>
        <v>0</v>
      </c>
      <c r="N13" s="17">
        <f t="shared" si="0"/>
        <v>0</v>
      </c>
      <c r="O13" s="18">
        <f>N14+N15</f>
        <v>0</v>
      </c>
      <c r="P13" s="14"/>
      <c r="Q13" s="19"/>
      <c r="R13" s="20"/>
      <c r="S13" s="20"/>
      <c r="T13" s="20"/>
      <c r="U13" s="20"/>
      <c r="V13" s="20"/>
      <c r="W13" s="20"/>
    </row>
    <row r="14" spans="1:23" ht="18" hidden="1">
      <c r="A14" s="22" t="s">
        <v>21</v>
      </c>
      <c r="B14" s="23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17">
        <f t="shared" si="0"/>
        <v>0</v>
      </c>
      <c r="O14" s="24"/>
      <c r="P14" s="20"/>
      <c r="Q14" s="19"/>
      <c r="R14" s="20"/>
      <c r="S14" s="20"/>
      <c r="T14" s="20"/>
      <c r="U14" s="20"/>
      <c r="V14" s="20"/>
      <c r="W14" s="20"/>
    </row>
    <row r="15" spans="1:23" ht="36" customHeight="1" hidden="1">
      <c r="A15" s="22" t="s">
        <v>22</v>
      </c>
      <c r="B15" s="23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17">
        <f t="shared" si="0"/>
        <v>0</v>
      </c>
      <c r="O15" s="24"/>
      <c r="P15" s="20"/>
      <c r="Q15" s="19"/>
      <c r="R15" s="20"/>
      <c r="S15" s="20"/>
      <c r="T15" s="20"/>
      <c r="U15" s="20"/>
      <c r="V15" s="20"/>
      <c r="W15" s="20"/>
    </row>
    <row r="16" spans="1:23" s="21" customFormat="1" ht="16.5">
      <c r="A16" s="16">
        <v>213</v>
      </c>
      <c r="B16" s="17">
        <v>0</v>
      </c>
      <c r="C16" s="17">
        <v>25369.83</v>
      </c>
      <c r="D16" s="17">
        <v>52797.77</v>
      </c>
      <c r="E16" s="17">
        <v>82947.65</v>
      </c>
      <c r="F16" s="17">
        <v>0</v>
      </c>
      <c r="G16" s="17">
        <v>48246.4</v>
      </c>
      <c r="H16" s="17">
        <v>44522.91</v>
      </c>
      <c r="I16" s="17">
        <v>43316.09</v>
      </c>
      <c r="J16" s="17">
        <v>55525.79</v>
      </c>
      <c r="K16" s="17">
        <v>75614.15</v>
      </c>
      <c r="L16" s="17">
        <v>0</v>
      </c>
      <c r="M16" s="17">
        <v>101673.05</v>
      </c>
      <c r="N16" s="17">
        <f t="shared" si="0"/>
        <v>530013.64</v>
      </c>
      <c r="O16" s="18">
        <f aca="true" t="shared" si="1" ref="O16:O17">N16</f>
        <v>530013.64</v>
      </c>
      <c r="P16" s="14"/>
      <c r="Q16" s="19"/>
      <c r="R16" s="20"/>
      <c r="S16" s="20"/>
      <c r="T16" s="20"/>
      <c r="U16" s="20"/>
      <c r="V16" s="20"/>
      <c r="W16" s="20"/>
    </row>
    <row r="17" spans="1:23" s="21" customFormat="1" ht="18">
      <c r="A17" s="16">
        <v>221</v>
      </c>
      <c r="B17" s="17">
        <f>B18+B19</f>
        <v>0</v>
      </c>
      <c r="C17" s="17">
        <f>C18+C19</f>
        <v>8322.48</v>
      </c>
      <c r="D17" s="17">
        <f>D18+D19</f>
        <v>4400.74</v>
      </c>
      <c r="E17" s="17">
        <f>E18+E19</f>
        <v>4347.34</v>
      </c>
      <c r="F17" s="17">
        <f>F18+F19</f>
        <v>4406.66</v>
      </c>
      <c r="G17" s="17">
        <f>G18+G19</f>
        <v>4322.34</v>
      </c>
      <c r="H17" s="17">
        <f>H18+H19</f>
        <v>4354.87</v>
      </c>
      <c r="I17" s="17">
        <f>I18+I19</f>
        <v>4381.8</v>
      </c>
      <c r="J17" s="17">
        <f>J18+J19</f>
        <v>4422.12</v>
      </c>
      <c r="K17" s="17">
        <f>K18+K19</f>
        <v>4279.49</v>
      </c>
      <c r="L17" s="17">
        <f>L18+L19</f>
        <v>4710.91</v>
      </c>
      <c r="M17" s="17">
        <f>M18+M19</f>
        <v>5631.25</v>
      </c>
      <c r="N17" s="17">
        <f t="shared" si="0"/>
        <v>53580</v>
      </c>
      <c r="O17" s="18">
        <f t="shared" si="1"/>
        <v>53580</v>
      </c>
      <c r="P17" s="14"/>
      <c r="Q17" s="19"/>
      <c r="R17" s="20"/>
      <c r="S17" s="20"/>
      <c r="T17" s="20"/>
      <c r="U17" s="20"/>
      <c r="V17" s="20"/>
      <c r="W17" s="20"/>
    </row>
    <row r="18" spans="1:23" s="21" customFormat="1" ht="16.5">
      <c r="A18" s="22" t="s">
        <v>23</v>
      </c>
      <c r="B18" s="23"/>
      <c r="C18" s="23">
        <v>642.48</v>
      </c>
      <c r="D18" s="23">
        <v>560.74</v>
      </c>
      <c r="E18" s="23">
        <v>507.34</v>
      </c>
      <c r="F18" s="23">
        <v>566.66</v>
      </c>
      <c r="G18" s="23">
        <v>482.34</v>
      </c>
      <c r="H18" s="23">
        <v>514.87</v>
      </c>
      <c r="I18" s="23">
        <v>541.8</v>
      </c>
      <c r="J18" s="23">
        <v>582.12</v>
      </c>
      <c r="K18" s="23">
        <v>439.49</v>
      </c>
      <c r="L18" s="23">
        <v>870.91</v>
      </c>
      <c r="M18" s="23">
        <v>1791.25</v>
      </c>
      <c r="N18" s="17">
        <f t="shared" si="0"/>
        <v>7499.999999999999</v>
      </c>
      <c r="O18" s="18"/>
      <c r="P18" s="14"/>
      <c r="Q18" s="19"/>
      <c r="R18" s="20"/>
      <c r="S18" s="20"/>
      <c r="T18" s="20"/>
      <c r="U18" s="20"/>
      <c r="V18" s="20"/>
      <c r="W18" s="20"/>
    </row>
    <row r="19" spans="1:23" s="21" customFormat="1" ht="16.5">
      <c r="A19" s="22" t="s">
        <v>24</v>
      </c>
      <c r="B19" s="23"/>
      <c r="C19" s="23">
        <v>7680</v>
      </c>
      <c r="D19" s="23">
        <v>3840</v>
      </c>
      <c r="E19" s="23">
        <v>3840</v>
      </c>
      <c r="F19" s="23">
        <v>3840</v>
      </c>
      <c r="G19" s="23">
        <v>3840</v>
      </c>
      <c r="H19" s="23">
        <v>3840</v>
      </c>
      <c r="I19" s="23">
        <v>3840</v>
      </c>
      <c r="J19" s="23">
        <v>3840</v>
      </c>
      <c r="K19" s="23">
        <v>3840</v>
      </c>
      <c r="L19" s="23">
        <v>3840</v>
      </c>
      <c r="M19" s="23">
        <v>3840</v>
      </c>
      <c r="N19" s="17">
        <f t="shared" si="0"/>
        <v>46080</v>
      </c>
      <c r="O19" s="18"/>
      <c r="P19" s="14"/>
      <c r="Q19" s="19"/>
      <c r="R19" s="20"/>
      <c r="S19" s="20"/>
      <c r="T19" s="20"/>
      <c r="U19" s="20"/>
      <c r="V19" s="20"/>
      <c r="W19" s="20"/>
    </row>
    <row r="20" spans="1:23" s="21" customFormat="1" ht="21" customHeight="1" hidden="1">
      <c r="A20" s="16">
        <v>222</v>
      </c>
      <c r="B20" s="17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17">
        <f t="shared" si="0"/>
        <v>0</v>
      </c>
      <c r="O20" s="24"/>
      <c r="P20" s="14"/>
      <c r="Q20" s="19"/>
      <c r="R20" s="20"/>
      <c r="S20" s="20"/>
      <c r="T20" s="20"/>
      <c r="U20" s="20"/>
      <c r="V20" s="20"/>
      <c r="W20" s="20"/>
    </row>
    <row r="21" spans="1:23" s="21" customFormat="1" ht="18" customHeight="1">
      <c r="A21" s="27" t="s">
        <v>25</v>
      </c>
      <c r="B21" s="25">
        <f>B22+B23+B24+B25+B26</f>
        <v>2.58</v>
      </c>
      <c r="C21" s="25">
        <f>C22+C23+C24+C25+C26</f>
        <v>79187.09999999999</v>
      </c>
      <c r="D21" s="25">
        <f>D22+D23+D24+D25+D26</f>
        <v>49259.7</v>
      </c>
      <c r="E21" s="25">
        <f>E22+E23+E24+E25+E26</f>
        <v>56604.71</v>
      </c>
      <c r="F21" s="25">
        <f>F22+F23+F24+F25+F26</f>
        <v>34826.05</v>
      </c>
      <c r="G21" s="25">
        <f>G22+G23+G24+G25+G26</f>
        <v>19865.589999999997</v>
      </c>
      <c r="H21" s="25">
        <f>H22+H23+H24+H25+H26</f>
        <v>18469.579999999998</v>
      </c>
      <c r="I21" s="25">
        <f>I22+I23+I24+I25+I26</f>
        <v>17675.66</v>
      </c>
      <c r="J21" s="25">
        <f>J22+J23+J24+J25+J26</f>
        <v>27225.9</v>
      </c>
      <c r="K21" s="25">
        <f>K22+K23+K24+K25+K26</f>
        <v>27926.4</v>
      </c>
      <c r="L21" s="25">
        <f>L22+L23+L24+L25+L26</f>
        <v>34243.689999999995</v>
      </c>
      <c r="M21" s="25">
        <f>M22+M23+M24+M25+M26</f>
        <v>108680.06999999999</v>
      </c>
      <c r="N21" s="17">
        <f t="shared" si="0"/>
        <v>473967.03</v>
      </c>
      <c r="O21" s="18">
        <f>N22+N23+N24+N25+N26</f>
        <v>473967.0299999999</v>
      </c>
      <c r="P21" s="14"/>
      <c r="Q21" s="19"/>
      <c r="R21" s="20"/>
      <c r="S21" s="20"/>
      <c r="T21" s="20"/>
      <c r="U21" s="20"/>
      <c r="V21" s="20"/>
      <c r="W21" s="20"/>
    </row>
    <row r="22" spans="1:23" ht="18" customHeight="1">
      <c r="A22" s="22" t="s">
        <v>26</v>
      </c>
      <c r="B22" s="23">
        <v>2.58</v>
      </c>
      <c r="C22" s="26">
        <v>34082.03</v>
      </c>
      <c r="D22" s="26">
        <v>8459.03</v>
      </c>
      <c r="E22" s="26">
        <v>16106.12</v>
      </c>
      <c r="F22" s="26">
        <v>9909.8</v>
      </c>
      <c r="G22" s="26">
        <v>12821.42</v>
      </c>
      <c r="H22" s="26">
        <v>14935.66</v>
      </c>
      <c r="I22" s="26">
        <v>12157.94</v>
      </c>
      <c r="J22" s="26">
        <v>21240.18</v>
      </c>
      <c r="K22" s="26">
        <v>19903.8</v>
      </c>
      <c r="L22" s="26">
        <v>11419.31</v>
      </c>
      <c r="M22" s="26">
        <v>22964.71</v>
      </c>
      <c r="N22" s="17">
        <f t="shared" si="0"/>
        <v>184002.58</v>
      </c>
      <c r="O22" s="24"/>
      <c r="P22" s="20"/>
      <c r="Q22" s="19"/>
      <c r="R22" s="20"/>
      <c r="S22" s="20"/>
      <c r="T22" s="20"/>
      <c r="U22" s="20"/>
      <c r="V22" s="20"/>
      <c r="W22" s="20"/>
    </row>
    <row r="23" spans="1:23" ht="18" customHeight="1">
      <c r="A23" s="22" t="s">
        <v>27</v>
      </c>
      <c r="B23" s="23"/>
      <c r="C23" s="28">
        <v>41805</v>
      </c>
      <c r="D23" s="26">
        <v>38436</v>
      </c>
      <c r="E23" s="26">
        <v>32259</v>
      </c>
      <c r="F23" s="26">
        <v>22188</v>
      </c>
      <c r="G23" s="26"/>
      <c r="H23" s="26"/>
      <c r="I23" s="26"/>
      <c r="J23" s="26"/>
      <c r="K23" s="26">
        <v>0</v>
      </c>
      <c r="L23" s="26">
        <v>14882</v>
      </c>
      <c r="M23" s="26">
        <v>69429.5</v>
      </c>
      <c r="N23" s="17">
        <f t="shared" si="0"/>
        <v>218999.5</v>
      </c>
      <c r="O23" s="24"/>
      <c r="P23" s="20"/>
      <c r="Q23" s="19"/>
      <c r="R23" s="20"/>
      <c r="S23" s="20"/>
      <c r="T23" s="20"/>
      <c r="U23" s="20"/>
      <c r="V23" s="20"/>
      <c r="W23" s="20"/>
    </row>
    <row r="24" spans="1:23" ht="18" customHeight="1">
      <c r="A24" s="22" t="s">
        <v>28</v>
      </c>
      <c r="B24" s="23"/>
      <c r="C24" s="26">
        <v>2494.4</v>
      </c>
      <c r="D24" s="26">
        <v>1559</v>
      </c>
      <c r="E24" s="26">
        <v>2728.25</v>
      </c>
      <c r="F24" s="26">
        <v>2728.25</v>
      </c>
      <c r="G24" s="26">
        <v>2338.5</v>
      </c>
      <c r="H24" s="26">
        <v>2728.25</v>
      </c>
      <c r="I24" s="26">
        <v>3048.36</v>
      </c>
      <c r="J24" s="26">
        <v>2085.72</v>
      </c>
      <c r="K24" s="26">
        <v>2887.92</v>
      </c>
      <c r="L24" s="26">
        <v>2807.7</v>
      </c>
      <c r="M24" s="26">
        <v>6016.5</v>
      </c>
      <c r="N24" s="17">
        <f t="shared" si="0"/>
        <v>31422.850000000002</v>
      </c>
      <c r="O24" s="24"/>
      <c r="P24" s="20"/>
      <c r="Q24" s="19"/>
      <c r="R24" s="20"/>
      <c r="S24" s="20"/>
      <c r="T24" s="20"/>
      <c r="U24" s="20"/>
      <c r="V24" s="20"/>
      <c r="W24" s="20"/>
    </row>
    <row r="25" spans="1:23" ht="18" customHeight="1">
      <c r="A25" s="22" t="s">
        <v>29</v>
      </c>
      <c r="B25" s="23"/>
      <c r="C25" s="26"/>
      <c r="D25" s="26"/>
      <c r="E25" s="26">
        <v>3900</v>
      </c>
      <c r="F25" s="26"/>
      <c r="G25" s="26">
        <v>3900</v>
      </c>
      <c r="H25" s="26"/>
      <c r="I25" s="26"/>
      <c r="J25" s="26">
        <v>3900</v>
      </c>
      <c r="K25" s="26">
        <v>3900</v>
      </c>
      <c r="L25" s="26">
        <v>3900</v>
      </c>
      <c r="M25" s="26">
        <v>7800</v>
      </c>
      <c r="N25" s="17">
        <f t="shared" si="0"/>
        <v>27300</v>
      </c>
      <c r="O25" s="24"/>
      <c r="P25" s="20"/>
      <c r="Q25" s="19"/>
      <c r="R25" s="20"/>
      <c r="S25" s="20"/>
      <c r="T25" s="20"/>
      <c r="U25" s="20"/>
      <c r="V25" s="20"/>
      <c r="W25" s="20"/>
    </row>
    <row r="26" spans="1:23" ht="18" customHeight="1">
      <c r="A26" s="22" t="s">
        <v>30</v>
      </c>
      <c r="B26" s="23"/>
      <c r="C26" s="26">
        <v>805.67</v>
      </c>
      <c r="D26" s="26">
        <v>805.67</v>
      </c>
      <c r="E26" s="26">
        <v>1611.34</v>
      </c>
      <c r="F26" s="26"/>
      <c r="G26" s="26">
        <v>805.67</v>
      </c>
      <c r="H26" s="26">
        <v>805.67</v>
      </c>
      <c r="I26" s="26">
        <v>2469.36</v>
      </c>
      <c r="J26" s="26"/>
      <c r="K26" s="26">
        <v>1234.68</v>
      </c>
      <c r="L26" s="26">
        <v>1234.68</v>
      </c>
      <c r="M26" s="26">
        <v>2469.36</v>
      </c>
      <c r="N26" s="17">
        <f t="shared" si="0"/>
        <v>12242.1</v>
      </c>
      <c r="O26" s="24"/>
      <c r="P26" s="20"/>
      <c r="Q26" s="19"/>
      <c r="R26" s="20"/>
      <c r="S26" s="20"/>
      <c r="T26" s="20"/>
      <c r="U26" s="20"/>
      <c r="V26" s="20"/>
      <c r="W26" s="20"/>
    </row>
    <row r="27" spans="1:23" s="21" customFormat="1" ht="17.25" customHeight="1">
      <c r="A27" s="27" t="s">
        <v>31</v>
      </c>
      <c r="B27" s="25">
        <f>B28+B29+B30+B31+B32+B33+B34+B35+B36+B37+B38+B39</f>
        <v>0</v>
      </c>
      <c r="C27" s="25">
        <f>C28+C29+C30+C31+C32+C33+C34+C35+C36+C37+C38+C39</f>
        <v>25235.260000000002</v>
      </c>
      <c r="D27" s="25">
        <f>D28+D29+D30+D31+D32+D33+D34+D35+D36+D37+D38+D39</f>
        <v>11652.68</v>
      </c>
      <c r="E27" s="25">
        <f>E28+E29+E30+E31+E32+E33+E34+E35+E36+E37+E38+E39</f>
        <v>7504.76</v>
      </c>
      <c r="F27" s="25">
        <f>F28+F29+F30+F31+F32+F33+F34+F35+F36+F37+F38+F39+F40</f>
        <v>19170.77</v>
      </c>
      <c r="G27" s="25">
        <f>G28+G29+G30+G31+G32+G33+G34+G35+G36+G37+G38+G39</f>
        <v>16752.68</v>
      </c>
      <c r="H27" s="25">
        <f>H28+H29+H30+H31+H32+H33+H34+H35+H36+H37+H38+H39</f>
        <v>17778.68</v>
      </c>
      <c r="I27" s="25">
        <f>I28+I29+I30+I31+I32+I33+I34+I35+I36+I37+I38+I39+I41</f>
        <v>82949.26</v>
      </c>
      <c r="J27" s="25">
        <f>J28+J29+J30+J31+J32+J33+J34+J35+J36+J37+J38+J39</f>
        <v>27322.68</v>
      </c>
      <c r="K27" s="25">
        <f>K28+K29+K30+K31+K32+K33+K34+K35+K36+K37+K38+K39</f>
        <v>15049.68</v>
      </c>
      <c r="L27" s="25">
        <f>L28+L29+L30+L31+L32+L33+L34+L35+L36+L37+L38+L39</f>
        <v>8652.68</v>
      </c>
      <c r="M27" s="25">
        <f>M28+M29+M30+M31+M32+M33+M34+M35+M36+M37+M38+M39+M42</f>
        <v>32915.32</v>
      </c>
      <c r="N27" s="17">
        <f t="shared" si="0"/>
        <v>264984.44999999995</v>
      </c>
      <c r="O27" s="18">
        <f>N28+N29+N30+N31+N32+N33+N34+N35+N36+N37+N38+N39</f>
        <v>179121.82</v>
      </c>
      <c r="P27" s="20"/>
      <c r="Q27" s="19"/>
      <c r="R27" s="20"/>
      <c r="S27" s="20"/>
      <c r="T27" s="20"/>
      <c r="U27" s="20"/>
      <c r="V27" s="20"/>
      <c r="W27" s="20"/>
    </row>
    <row r="28" spans="1:23" ht="17.25" customHeight="1">
      <c r="A28" s="22" t="s">
        <v>32</v>
      </c>
      <c r="B28" s="26"/>
      <c r="C28" s="26">
        <v>2585.16</v>
      </c>
      <c r="D28" s="26">
        <v>1292.58</v>
      </c>
      <c r="E28" s="26"/>
      <c r="F28" s="26">
        <v>1292.58</v>
      </c>
      <c r="G28" s="26">
        <v>1592.58</v>
      </c>
      <c r="H28" s="26">
        <v>1862.58</v>
      </c>
      <c r="I28" s="26">
        <v>3185.16</v>
      </c>
      <c r="J28" s="26">
        <v>1592.58</v>
      </c>
      <c r="K28" s="26">
        <v>1592.58</v>
      </c>
      <c r="L28" s="26">
        <v>1292.58</v>
      </c>
      <c r="M28" s="26">
        <v>1292.58</v>
      </c>
      <c r="N28" s="17">
        <f t="shared" si="0"/>
        <v>17580.96</v>
      </c>
      <c r="O28" s="24"/>
      <c r="P28" s="20"/>
      <c r="Q28" s="19"/>
      <c r="R28" s="20"/>
      <c r="S28" s="20"/>
      <c r="T28" s="20"/>
      <c r="U28" s="20"/>
      <c r="V28" s="20"/>
      <c r="W28" s="20"/>
    </row>
    <row r="29" spans="1:23" ht="32.25">
      <c r="A29" s="22" t="s">
        <v>33</v>
      </c>
      <c r="B29" s="26"/>
      <c r="C29" s="26"/>
      <c r="D29" s="26"/>
      <c r="E29" s="26"/>
      <c r="F29" s="26">
        <v>1752</v>
      </c>
      <c r="G29" s="26">
        <v>1752</v>
      </c>
      <c r="H29" s="26"/>
      <c r="I29" s="26">
        <v>3504</v>
      </c>
      <c r="J29" s="26"/>
      <c r="K29" s="26"/>
      <c r="L29" s="26"/>
      <c r="M29" s="26"/>
      <c r="N29" s="17">
        <f t="shared" si="0"/>
        <v>7008</v>
      </c>
      <c r="O29" s="24"/>
      <c r="P29" s="20"/>
      <c r="Q29" s="19"/>
      <c r="R29" s="20"/>
      <c r="S29" s="20"/>
      <c r="T29" s="20"/>
      <c r="U29" s="20"/>
      <c r="V29" s="20"/>
      <c r="W29" s="20"/>
    </row>
    <row r="30" spans="1:23" ht="18">
      <c r="A30" s="22" t="s">
        <v>34</v>
      </c>
      <c r="B30" s="26"/>
      <c r="C30" s="26"/>
      <c r="D30" s="26">
        <v>3000</v>
      </c>
      <c r="E30" s="26"/>
      <c r="F30" s="26"/>
      <c r="G30" s="26">
        <v>3000</v>
      </c>
      <c r="H30" s="26"/>
      <c r="I30" s="26"/>
      <c r="J30" s="26"/>
      <c r="K30" s="26">
        <v>3000</v>
      </c>
      <c r="L30" s="26"/>
      <c r="M30" s="26">
        <v>3000</v>
      </c>
      <c r="N30" s="17">
        <f t="shared" si="0"/>
        <v>12000</v>
      </c>
      <c r="O30" s="24"/>
      <c r="P30" s="20"/>
      <c r="Q30" s="19"/>
      <c r="R30" s="20"/>
      <c r="S30" s="20"/>
      <c r="T30" s="20"/>
      <c r="U30" s="20"/>
      <c r="V30" s="20"/>
      <c r="W30" s="20"/>
    </row>
    <row r="31" spans="1:23" ht="18">
      <c r="A31" s="22" t="s">
        <v>35</v>
      </c>
      <c r="B31" s="26"/>
      <c r="C31" s="26">
        <v>6260.1</v>
      </c>
      <c r="D31" s="26">
        <v>6260.1</v>
      </c>
      <c r="E31" s="26">
        <v>6260.1</v>
      </c>
      <c r="F31" s="26">
        <v>6260.1</v>
      </c>
      <c r="G31" s="26">
        <v>6260.1</v>
      </c>
      <c r="H31" s="26">
        <v>6260.1</v>
      </c>
      <c r="I31" s="26">
        <v>6260.1</v>
      </c>
      <c r="J31" s="26">
        <v>6260.1</v>
      </c>
      <c r="K31" s="26">
        <v>6260.1</v>
      </c>
      <c r="L31" s="26">
        <v>6260.1</v>
      </c>
      <c r="M31" s="26">
        <v>12520.2</v>
      </c>
      <c r="N31" s="17">
        <f t="shared" si="0"/>
        <v>75121.2</v>
      </c>
      <c r="O31" s="24"/>
      <c r="P31" s="20"/>
      <c r="Q31" s="19"/>
      <c r="R31" s="20"/>
      <c r="S31" s="20"/>
      <c r="T31" s="20"/>
      <c r="U31" s="20"/>
      <c r="V31" s="20"/>
      <c r="W31" s="20"/>
    </row>
    <row r="32" spans="1:23" ht="18">
      <c r="A32" s="22" t="s">
        <v>36</v>
      </c>
      <c r="B32" s="26"/>
      <c r="C32" s="26"/>
      <c r="D32" s="26"/>
      <c r="E32" s="26"/>
      <c r="F32" s="26"/>
      <c r="G32" s="26"/>
      <c r="H32" s="26">
        <v>2000</v>
      </c>
      <c r="I32" s="26"/>
      <c r="J32" s="26"/>
      <c r="K32" s="26"/>
      <c r="L32" s="26"/>
      <c r="M32" s="26"/>
      <c r="N32" s="17">
        <f t="shared" si="0"/>
        <v>2000</v>
      </c>
      <c r="O32" s="24"/>
      <c r="P32" s="20"/>
      <c r="Q32" s="19"/>
      <c r="R32" s="20"/>
      <c r="S32" s="20"/>
      <c r="T32" s="20"/>
      <c r="U32" s="20"/>
      <c r="V32" s="20"/>
      <c r="W32" s="20"/>
    </row>
    <row r="33" spans="1:23" ht="32.25">
      <c r="A33" s="22" t="s">
        <v>37</v>
      </c>
      <c r="B33" s="26"/>
      <c r="C33" s="26"/>
      <c r="D33" s="26"/>
      <c r="E33" s="26"/>
      <c r="F33" s="26"/>
      <c r="G33" s="26"/>
      <c r="H33" s="26">
        <v>7656</v>
      </c>
      <c r="I33" s="26"/>
      <c r="J33" s="26"/>
      <c r="K33" s="26"/>
      <c r="L33" s="26"/>
      <c r="M33" s="26"/>
      <c r="N33" s="17">
        <f t="shared" si="0"/>
        <v>7656</v>
      </c>
      <c r="O33" s="24"/>
      <c r="P33" s="20"/>
      <c r="Q33" s="19"/>
      <c r="R33" s="20"/>
      <c r="S33" s="20"/>
      <c r="T33" s="20"/>
      <c r="U33" s="20"/>
      <c r="V33" s="20"/>
      <c r="W33" s="20"/>
    </row>
    <row r="34" spans="1:23" ht="18">
      <c r="A34" s="22" t="s">
        <v>38</v>
      </c>
      <c r="B34" s="26"/>
      <c r="C34" s="26">
        <v>1100</v>
      </c>
      <c r="D34" s="26">
        <v>1100</v>
      </c>
      <c r="E34" s="26">
        <v>1100</v>
      </c>
      <c r="F34" s="26">
        <v>1100</v>
      </c>
      <c r="G34" s="26"/>
      <c r="H34" s="26"/>
      <c r="I34" s="26"/>
      <c r="J34" s="26"/>
      <c r="K34" s="26"/>
      <c r="L34" s="26">
        <v>1100</v>
      </c>
      <c r="M34" s="26">
        <v>2200</v>
      </c>
      <c r="N34" s="17">
        <f t="shared" si="0"/>
        <v>7700</v>
      </c>
      <c r="O34" s="24"/>
      <c r="P34" s="20"/>
      <c r="Q34" s="19"/>
      <c r="R34" s="20"/>
      <c r="S34" s="20"/>
      <c r="T34" s="20"/>
      <c r="U34" s="20"/>
      <c r="V34" s="20"/>
      <c r="W34" s="20"/>
    </row>
    <row r="35" spans="1:23" ht="30.75" customHeight="1">
      <c r="A35" s="22" t="s">
        <v>39</v>
      </c>
      <c r="B35" s="26"/>
      <c r="C35" s="26"/>
      <c r="D35" s="26"/>
      <c r="E35" s="26">
        <v>144.66</v>
      </c>
      <c r="F35" s="26"/>
      <c r="G35" s="26"/>
      <c r="H35" s="26"/>
      <c r="I35" s="26"/>
      <c r="J35" s="26"/>
      <c r="K35" s="26"/>
      <c r="L35" s="26"/>
      <c r="M35" s="26"/>
      <c r="N35" s="17">
        <f t="shared" si="0"/>
        <v>144.66</v>
      </c>
      <c r="O35" s="24"/>
      <c r="P35" s="20"/>
      <c r="Q35" s="19"/>
      <c r="R35" s="20"/>
      <c r="S35" s="20"/>
      <c r="T35" s="20"/>
      <c r="U35" s="20"/>
      <c r="V35" s="20"/>
      <c r="W35" s="20"/>
    </row>
    <row r="36" spans="1:23" ht="30.75" customHeight="1">
      <c r="A36" s="22" t="s">
        <v>40</v>
      </c>
      <c r="B36" s="26"/>
      <c r="C36" s="26"/>
      <c r="D36" s="26"/>
      <c r="E36" s="26"/>
      <c r="F36" s="26"/>
      <c r="G36" s="26">
        <v>4148</v>
      </c>
      <c r="H36" s="26"/>
      <c r="I36" s="26"/>
      <c r="J36" s="26"/>
      <c r="K36" s="26"/>
      <c r="L36" s="26"/>
      <c r="M36" s="26"/>
      <c r="N36" s="17">
        <f t="shared" si="0"/>
        <v>4148</v>
      </c>
      <c r="O36" s="24"/>
      <c r="P36" s="20"/>
      <c r="Q36" s="19"/>
      <c r="R36" s="20"/>
      <c r="S36" s="20"/>
      <c r="T36" s="20"/>
      <c r="U36" s="20"/>
      <c r="V36" s="20"/>
      <c r="W36" s="20"/>
    </row>
    <row r="37" spans="1:23" ht="30" customHeight="1">
      <c r="A37" s="22" t="s">
        <v>41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>
        <v>5000</v>
      </c>
      <c r="N37" s="17">
        <f t="shared" si="0"/>
        <v>5000</v>
      </c>
      <c r="O37" s="24"/>
      <c r="P37" s="20"/>
      <c r="Q37" s="19"/>
      <c r="R37" s="20"/>
      <c r="S37" s="20"/>
      <c r="T37" s="20"/>
      <c r="U37" s="20"/>
      <c r="V37" s="20"/>
      <c r="W37" s="20"/>
    </row>
    <row r="38" spans="1:23" ht="15" customHeight="1">
      <c r="A38" s="22" t="s">
        <v>42</v>
      </c>
      <c r="B38" s="26"/>
      <c r="C38" s="26">
        <v>15290</v>
      </c>
      <c r="D38" s="26"/>
      <c r="E38" s="26"/>
      <c r="F38" s="26"/>
      <c r="G38" s="26"/>
      <c r="H38" s="26"/>
      <c r="I38" s="26"/>
      <c r="J38" s="26">
        <v>19470</v>
      </c>
      <c r="K38" s="26">
        <v>4197</v>
      </c>
      <c r="L38" s="26"/>
      <c r="M38" s="26">
        <v>1806</v>
      </c>
      <c r="N38" s="17">
        <f t="shared" si="0"/>
        <v>40763</v>
      </c>
      <c r="O38" s="24"/>
      <c r="P38" s="20"/>
      <c r="Q38" s="19"/>
      <c r="R38" s="20"/>
      <c r="S38" s="20"/>
      <c r="T38" s="20"/>
      <c r="U38" s="20"/>
      <c r="V38" s="20"/>
      <c r="W38" s="20"/>
    </row>
    <row r="39" spans="1:23" ht="15" customHeight="1">
      <c r="A39" s="22" t="s">
        <v>43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17">
        <f t="shared" si="0"/>
        <v>0</v>
      </c>
      <c r="O39" s="24"/>
      <c r="P39" s="20"/>
      <c r="Q39" s="19"/>
      <c r="R39" s="20"/>
      <c r="S39" s="20"/>
      <c r="T39" s="20"/>
      <c r="U39" s="20"/>
      <c r="V39" s="20"/>
      <c r="W39" s="20"/>
    </row>
    <row r="40" spans="1:23" ht="15" customHeight="1">
      <c r="A40" s="22" t="s">
        <v>44</v>
      </c>
      <c r="B40" s="26"/>
      <c r="C40" s="26"/>
      <c r="D40" s="26"/>
      <c r="E40" s="26"/>
      <c r="F40" s="26">
        <v>8766.09</v>
      </c>
      <c r="G40" s="26"/>
      <c r="H40" s="26"/>
      <c r="I40" s="26"/>
      <c r="J40" s="26"/>
      <c r="K40" s="26"/>
      <c r="L40" s="26"/>
      <c r="M40" s="26"/>
      <c r="N40" s="17"/>
      <c r="O40" s="24"/>
      <c r="P40" s="20"/>
      <c r="Q40" s="19"/>
      <c r="R40" s="20"/>
      <c r="S40" s="20"/>
      <c r="T40" s="20"/>
      <c r="U40" s="20"/>
      <c r="V40" s="20"/>
      <c r="W40" s="20"/>
    </row>
    <row r="41" spans="1:23" ht="15" customHeight="1">
      <c r="A41" s="22" t="s">
        <v>45</v>
      </c>
      <c r="B41" s="26"/>
      <c r="C41" s="26"/>
      <c r="D41" s="26"/>
      <c r="E41" s="26"/>
      <c r="F41" s="26"/>
      <c r="G41" s="26"/>
      <c r="H41" s="26"/>
      <c r="I41" s="26">
        <v>70000</v>
      </c>
      <c r="J41" s="26"/>
      <c r="K41" s="26"/>
      <c r="L41" s="26"/>
      <c r="M41" s="26"/>
      <c r="N41" s="17"/>
      <c r="O41" s="24"/>
      <c r="P41" s="20"/>
      <c r="Q41" s="19"/>
      <c r="R41" s="20"/>
      <c r="S41" s="20"/>
      <c r="T41" s="20"/>
      <c r="U41" s="20"/>
      <c r="V41" s="20"/>
      <c r="W41" s="20"/>
    </row>
    <row r="42" spans="1:23" ht="15" customHeight="1">
      <c r="A42" s="22" t="s">
        <v>46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>
        <v>7096.54</v>
      </c>
      <c r="N42" s="17"/>
      <c r="O42" s="24"/>
      <c r="P42" s="20"/>
      <c r="Q42" s="19"/>
      <c r="R42" s="20"/>
      <c r="S42" s="20"/>
      <c r="T42" s="20"/>
      <c r="U42" s="20"/>
      <c r="V42" s="20"/>
      <c r="W42" s="20"/>
    </row>
    <row r="43" spans="1:23" s="21" customFormat="1" ht="18" customHeight="1">
      <c r="A43" s="27" t="s">
        <v>47</v>
      </c>
      <c r="B43" s="25">
        <f>B44+B45+B46+B47+B48+B49+B50+B51+B52+B53+B54+B55+B56+B57+B59+B60</f>
        <v>0</v>
      </c>
      <c r="C43" s="25">
        <f>C44+C45+C46+C47+C48+C49+C50+C51+C52+C53+C54+C55+C56+C57+C59+C60</f>
        <v>4500</v>
      </c>
      <c r="D43" s="25">
        <f>D44+D45+D46+D47+D48+D49+D50+D51+D52+D53+D54+D55+D56+D57+D59+D60</f>
        <v>4500</v>
      </c>
      <c r="E43" s="25">
        <f>E44+E45+E46+E47+E48+E49+E50+E51+E52+E53+E54+E55+E56+E57+E59+E60</f>
        <v>4500</v>
      </c>
      <c r="F43" s="25">
        <f>F44+F45+F46+F47+F48+F49+F50+F51+F52+F53+F54+F55+F56+F57+F59+F60</f>
        <v>4500</v>
      </c>
      <c r="G43" s="25">
        <f>G44+G45+G46+G47+G48+G49+G50+G51+G52+G53+G54+G55+G56+G57+G59+G60+G61</f>
        <v>9400</v>
      </c>
      <c r="H43" s="25">
        <f>H44+H45+H46+H47+H48+H49+H50+H51+H52+H53+H54+H55+H56+H57+H59+H60</f>
        <v>4500</v>
      </c>
      <c r="I43" s="25">
        <f>I44+I45+I46+I47+I48+I49+I50+I51+I52+I53+I54+I55+I56+I57+I59+I60+I62</f>
        <v>24700.46</v>
      </c>
      <c r="J43" s="25">
        <f>J44+J45+J46+J47+J48+J49+J50+J51+J52+J53+J54+J55+J56+J57+J59+J60</f>
        <v>4500</v>
      </c>
      <c r="K43" s="25">
        <f>K44+K45+K46+K47+K48+K49+K50+K51+K52+K53+K54+K55+K56+K57+K59+K60</f>
        <v>4500</v>
      </c>
      <c r="L43" s="25">
        <f>L44+L45+L46+L47+L48+L49+L50+L51+L52+L53+L54+L55+L56+L57+L59+L60</f>
        <v>11430</v>
      </c>
      <c r="M43" s="25">
        <f>M44+M45+M46+M47+M48+M49+M50+M51+M52+M53+M54+M55+M56+M57+M59+M60+M63</f>
        <v>101342</v>
      </c>
      <c r="N43" s="17">
        <f aca="true" t="shared" si="2" ref="N43:N60">B43+C43+D43+E43+F43+G43+H43+I43+J43+K43+L43+M43</f>
        <v>178372.46</v>
      </c>
      <c r="O43" s="18">
        <f>N44+N45+N46+N47+N48+N49+N50+N51+N52+N53+N54+N55+N56+N57+N59+N60</f>
        <v>151872</v>
      </c>
      <c r="P43" s="20"/>
      <c r="Q43" s="19"/>
      <c r="R43" s="20"/>
      <c r="S43" s="20"/>
      <c r="T43" s="20"/>
      <c r="U43" s="20"/>
      <c r="V43" s="20"/>
      <c r="W43" s="20"/>
    </row>
    <row r="44" spans="1:23" s="29" customFormat="1" ht="15" customHeight="1">
      <c r="A44" s="22" t="s">
        <v>48</v>
      </c>
      <c r="B44" s="26"/>
      <c r="C44" s="26">
        <v>3500</v>
      </c>
      <c r="D44" s="26">
        <v>3500</v>
      </c>
      <c r="E44" s="26">
        <v>3500</v>
      </c>
      <c r="F44" s="26">
        <v>3500</v>
      </c>
      <c r="G44" s="26">
        <v>3500</v>
      </c>
      <c r="H44" s="26">
        <v>3500</v>
      </c>
      <c r="I44" s="26">
        <v>3500</v>
      </c>
      <c r="J44" s="26">
        <v>3500</v>
      </c>
      <c r="K44" s="26">
        <v>3500</v>
      </c>
      <c r="L44" s="26">
        <v>3500</v>
      </c>
      <c r="M44" s="26">
        <v>7000</v>
      </c>
      <c r="N44" s="17">
        <f t="shared" si="2"/>
        <v>42000</v>
      </c>
      <c r="O44" s="24"/>
      <c r="P44" s="20"/>
      <c r="Q44" s="19"/>
      <c r="R44" s="20"/>
      <c r="S44" s="20"/>
      <c r="T44" s="20"/>
      <c r="U44" s="20"/>
      <c r="V44" s="20"/>
      <c r="W44" s="20"/>
    </row>
    <row r="45" spans="1:23" s="29" customFormat="1" ht="15" customHeight="1">
      <c r="A45" s="22" t="s">
        <v>49</v>
      </c>
      <c r="B45" s="26"/>
      <c r="C45" s="26">
        <v>1000</v>
      </c>
      <c r="D45" s="26">
        <v>1000</v>
      </c>
      <c r="E45" s="26">
        <v>1000</v>
      </c>
      <c r="F45" s="26">
        <v>1000</v>
      </c>
      <c r="G45" s="26">
        <v>1000</v>
      </c>
      <c r="H45" s="26">
        <v>1000</v>
      </c>
      <c r="I45" s="26">
        <v>1000</v>
      </c>
      <c r="J45" s="26">
        <v>1000</v>
      </c>
      <c r="K45" s="26">
        <v>1000</v>
      </c>
      <c r="L45" s="26">
        <v>1000</v>
      </c>
      <c r="M45" s="26">
        <v>2000</v>
      </c>
      <c r="N45" s="17">
        <f t="shared" si="2"/>
        <v>12000</v>
      </c>
      <c r="O45" s="24"/>
      <c r="P45" s="20"/>
      <c r="Q45" s="19"/>
      <c r="R45" s="20"/>
      <c r="S45" s="20"/>
      <c r="T45" s="20"/>
      <c r="U45" s="20"/>
      <c r="V45" s="20"/>
      <c r="W45" s="20"/>
    </row>
    <row r="46" spans="1:23" s="29" customFormat="1" ht="15" customHeight="1">
      <c r="A46" s="22" t="s">
        <v>50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17">
        <f t="shared" si="2"/>
        <v>0</v>
      </c>
      <c r="O46" s="24"/>
      <c r="P46" s="20"/>
      <c r="Q46" s="19"/>
      <c r="R46" s="20"/>
      <c r="S46" s="20"/>
      <c r="T46" s="20"/>
      <c r="U46" s="20"/>
      <c r="V46" s="20"/>
      <c r="W46" s="20"/>
    </row>
    <row r="47" spans="1:23" s="29" customFormat="1" ht="15" customHeight="1">
      <c r="A47" s="22" t="s">
        <v>51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17">
        <f t="shared" si="2"/>
        <v>0</v>
      </c>
      <c r="O47" s="24"/>
      <c r="P47" s="20"/>
      <c r="Q47" s="19"/>
      <c r="R47" s="20"/>
      <c r="S47" s="20"/>
      <c r="T47" s="20"/>
      <c r="U47" s="20"/>
      <c r="V47" s="20"/>
      <c r="W47" s="20"/>
    </row>
    <row r="48" spans="1:23" s="29" customFormat="1" ht="32.25" customHeight="1">
      <c r="A48" s="22" t="s">
        <v>52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>
        <v>15850</v>
      </c>
      <c r="N48" s="17">
        <f t="shared" si="2"/>
        <v>15850</v>
      </c>
      <c r="O48" s="24"/>
      <c r="P48" s="20"/>
      <c r="Q48" s="19"/>
      <c r="R48" s="20"/>
      <c r="S48" s="20"/>
      <c r="T48" s="20"/>
      <c r="U48" s="20"/>
      <c r="V48" s="20"/>
      <c r="W48" s="20"/>
    </row>
    <row r="49" spans="1:23" s="29" customFormat="1" ht="33" customHeight="1">
      <c r="A49" s="22" t="s">
        <v>53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17">
        <f t="shared" si="2"/>
        <v>0</v>
      </c>
      <c r="O49" s="24"/>
      <c r="P49" s="20"/>
      <c r="Q49" s="19"/>
      <c r="R49" s="20"/>
      <c r="S49" s="20"/>
      <c r="T49" s="20"/>
      <c r="U49" s="20"/>
      <c r="V49" s="20"/>
      <c r="W49" s="20"/>
    </row>
    <row r="50" spans="1:23" s="29" customFormat="1" ht="18" customHeight="1">
      <c r="A50" s="22" t="s">
        <v>54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>
        <v>16248</v>
      </c>
      <c r="N50" s="17">
        <f t="shared" si="2"/>
        <v>16248</v>
      </c>
      <c r="O50" s="24"/>
      <c r="P50" s="20"/>
      <c r="Q50" s="19"/>
      <c r="R50" s="20"/>
      <c r="S50" s="20"/>
      <c r="T50" s="20"/>
      <c r="U50" s="20"/>
      <c r="V50" s="20"/>
      <c r="W50" s="20"/>
    </row>
    <row r="51" spans="1:23" s="29" customFormat="1" ht="32.25">
      <c r="A51" s="22" t="s">
        <v>55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>
        <v>11000</v>
      </c>
      <c r="N51" s="17">
        <f t="shared" si="2"/>
        <v>11000</v>
      </c>
      <c r="O51" s="24"/>
      <c r="P51" s="20"/>
      <c r="Q51" s="19"/>
      <c r="R51" s="20"/>
      <c r="S51" s="20"/>
      <c r="T51" s="20"/>
      <c r="U51" s="20"/>
      <c r="V51" s="20"/>
      <c r="W51" s="20"/>
    </row>
    <row r="52" spans="1:23" s="29" customFormat="1" ht="30.75" customHeight="1">
      <c r="A52" s="22" t="s">
        <v>56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>
        <v>500</v>
      </c>
      <c r="N52" s="17">
        <f t="shared" si="2"/>
        <v>500</v>
      </c>
      <c r="O52" s="24"/>
      <c r="P52" s="20"/>
      <c r="Q52" s="19"/>
      <c r="R52" s="20"/>
      <c r="S52" s="20"/>
      <c r="T52" s="20"/>
      <c r="U52" s="20"/>
      <c r="V52" s="20"/>
      <c r="W52" s="20"/>
    </row>
    <row r="53" spans="1:23" s="29" customFormat="1" ht="18" customHeight="1">
      <c r="A53" s="22" t="s">
        <v>57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>
        <v>6930</v>
      </c>
      <c r="M53" s="26"/>
      <c r="N53" s="17">
        <f t="shared" si="2"/>
        <v>6930</v>
      </c>
      <c r="O53" s="24"/>
      <c r="P53" s="20"/>
      <c r="Q53" s="19"/>
      <c r="R53" s="20"/>
      <c r="S53" s="20"/>
      <c r="T53" s="20"/>
      <c r="U53" s="20"/>
      <c r="V53" s="20"/>
      <c r="W53" s="20"/>
    </row>
    <row r="54" spans="1:23" s="29" customFormat="1" ht="18">
      <c r="A54" s="22" t="s">
        <v>58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>
        <v>1320</v>
      </c>
      <c r="N54" s="17">
        <f t="shared" si="2"/>
        <v>1320</v>
      </c>
      <c r="O54" s="24"/>
      <c r="P54" s="20"/>
      <c r="Q54" s="19"/>
      <c r="R54" s="20"/>
      <c r="S54" s="20"/>
      <c r="T54" s="20"/>
      <c r="U54" s="20"/>
      <c r="V54" s="20"/>
      <c r="W54" s="20"/>
    </row>
    <row r="55" spans="1:17" s="20" customFormat="1" ht="18">
      <c r="A55" s="22" t="s">
        <v>59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>
        <v>31984</v>
      </c>
      <c r="N55" s="17">
        <f t="shared" si="2"/>
        <v>31984</v>
      </c>
      <c r="O55" s="24"/>
      <c r="Q55" s="19"/>
    </row>
    <row r="56" spans="1:17" s="20" customFormat="1" ht="18">
      <c r="A56" s="22" t="s">
        <v>60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17">
        <f t="shared" si="2"/>
        <v>0</v>
      </c>
      <c r="O56" s="24"/>
      <c r="Q56" s="19"/>
    </row>
    <row r="57" spans="1:23" s="29" customFormat="1" ht="18">
      <c r="A57" s="22" t="s">
        <v>61</v>
      </c>
      <c r="B57" s="26"/>
      <c r="C57" s="26"/>
      <c r="D57" s="26"/>
      <c r="E57" s="26"/>
      <c r="F57" s="26"/>
      <c r="G57" s="26"/>
      <c r="H57" s="26"/>
      <c r="I57" s="26">
        <v>2400</v>
      </c>
      <c r="J57" s="26"/>
      <c r="K57" s="26"/>
      <c r="L57" s="26"/>
      <c r="M57" s="26"/>
      <c r="N57" s="17">
        <f t="shared" si="2"/>
        <v>2400</v>
      </c>
      <c r="O57" s="24"/>
      <c r="P57" s="20"/>
      <c r="Q57" s="19"/>
      <c r="R57" s="20"/>
      <c r="S57" s="20"/>
      <c r="T57" s="20"/>
      <c r="U57" s="20"/>
      <c r="V57" s="20"/>
      <c r="W57" s="20"/>
    </row>
    <row r="58" spans="1:17" s="20" customFormat="1" ht="18">
      <c r="A58" s="22" t="s">
        <v>62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17">
        <f t="shared" si="2"/>
        <v>0</v>
      </c>
      <c r="O58" s="24"/>
      <c r="Q58" s="19"/>
    </row>
    <row r="59" spans="1:17" s="20" customFormat="1" ht="31.5" customHeight="1">
      <c r="A59" s="22" t="s">
        <v>63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>
        <v>4000</v>
      </c>
      <c r="N59" s="17">
        <f t="shared" si="2"/>
        <v>4000</v>
      </c>
      <c r="O59" s="24"/>
      <c r="Q59" s="19"/>
    </row>
    <row r="60" spans="1:23" s="29" customFormat="1" ht="18">
      <c r="A60" s="22" t="s">
        <v>64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>
        <v>7640</v>
      </c>
      <c r="N60" s="17">
        <f t="shared" si="2"/>
        <v>7640</v>
      </c>
      <c r="O60" s="24"/>
      <c r="P60" s="20"/>
      <c r="Q60" s="19"/>
      <c r="R60" s="20"/>
      <c r="S60" s="20"/>
      <c r="T60" s="20"/>
      <c r="U60" s="20"/>
      <c r="V60" s="20"/>
      <c r="W60" s="20"/>
    </row>
    <row r="61" spans="1:23" s="29" customFormat="1" ht="18">
      <c r="A61" s="22" t="s">
        <v>65</v>
      </c>
      <c r="B61" s="26"/>
      <c r="C61" s="26"/>
      <c r="D61" s="26"/>
      <c r="E61" s="26"/>
      <c r="F61" s="26"/>
      <c r="G61" s="26">
        <v>4900</v>
      </c>
      <c r="H61" s="26"/>
      <c r="I61" s="26"/>
      <c r="J61" s="26"/>
      <c r="K61" s="26"/>
      <c r="L61" s="26"/>
      <c r="M61" s="26"/>
      <c r="N61" s="17"/>
      <c r="O61" s="24"/>
      <c r="P61" s="20"/>
      <c r="Q61" s="19"/>
      <c r="R61" s="20"/>
      <c r="S61" s="20"/>
      <c r="T61" s="20"/>
      <c r="U61" s="20"/>
      <c r="V61" s="20"/>
      <c r="W61" s="20"/>
    </row>
    <row r="62" spans="1:23" s="29" customFormat="1" ht="18">
      <c r="A62" s="22" t="s">
        <v>66</v>
      </c>
      <c r="B62" s="26"/>
      <c r="C62" s="26"/>
      <c r="D62" s="26"/>
      <c r="E62" s="26"/>
      <c r="F62" s="26"/>
      <c r="G62" s="26"/>
      <c r="H62" s="26"/>
      <c r="I62" s="26">
        <v>17800.46</v>
      </c>
      <c r="J62" s="26"/>
      <c r="K62" s="26"/>
      <c r="L62" s="26"/>
      <c r="M62" s="26"/>
      <c r="N62" s="17"/>
      <c r="O62" s="24"/>
      <c r="P62" s="20"/>
      <c r="Q62" s="19"/>
      <c r="R62" s="20"/>
      <c r="S62" s="20"/>
      <c r="T62" s="20"/>
      <c r="U62" s="20"/>
      <c r="V62" s="20"/>
      <c r="W62" s="20"/>
    </row>
    <row r="63" spans="1:23" s="29" customFormat="1" ht="16.5">
      <c r="A63" s="22" t="s">
        <v>67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>
        <v>3800</v>
      </c>
      <c r="N63" s="17"/>
      <c r="O63" s="24"/>
      <c r="P63" s="20"/>
      <c r="Q63" s="19"/>
      <c r="R63" s="20"/>
      <c r="S63" s="20"/>
      <c r="T63" s="20"/>
      <c r="U63" s="20"/>
      <c r="V63" s="20"/>
      <c r="W63" s="20"/>
    </row>
    <row r="64" spans="1:23" s="21" customFormat="1" ht="18">
      <c r="A64" s="27" t="s">
        <v>68</v>
      </c>
      <c r="B64" s="25">
        <f>B65+B66+B67</f>
        <v>0</v>
      </c>
      <c r="C64" s="25">
        <f>C65+C66+C67</f>
        <v>0</v>
      </c>
      <c r="D64" s="25">
        <f>D65+D66+D67</f>
        <v>0</v>
      </c>
      <c r="E64" s="25">
        <f>E65+E66+E67</f>
        <v>0</v>
      </c>
      <c r="F64" s="25">
        <f>F65+F66+F67</f>
        <v>0</v>
      </c>
      <c r="G64" s="25">
        <f>G65+G66+G67</f>
        <v>0</v>
      </c>
      <c r="H64" s="25">
        <f>H65+H66+H67</f>
        <v>0</v>
      </c>
      <c r="I64" s="25">
        <f>I65+I66+I67</f>
        <v>0</v>
      </c>
      <c r="J64" s="25">
        <f>J65+J66+J67</f>
        <v>0</v>
      </c>
      <c r="K64" s="25">
        <f>K65+K66+K67</f>
        <v>51962</v>
      </c>
      <c r="L64" s="25">
        <f>L65+L66+L67</f>
        <v>0</v>
      </c>
      <c r="M64" s="25">
        <f>M65+M66+M67</f>
        <v>60835.66</v>
      </c>
      <c r="N64" s="17">
        <f aca="true" t="shared" si="3" ref="N64:N89">B64+C64+D64+E64+F64+G64+H64+I64+J64+K64+L64+M64</f>
        <v>112797.66</v>
      </c>
      <c r="O64" s="18">
        <f>N65+N66+N67</f>
        <v>112797.66</v>
      </c>
      <c r="P64" s="20"/>
      <c r="Q64" s="19"/>
      <c r="R64" s="20"/>
      <c r="S64" s="20"/>
      <c r="T64" s="20"/>
      <c r="U64" s="20"/>
      <c r="V64" s="20"/>
      <c r="W64" s="20"/>
    </row>
    <row r="65" spans="1:23" s="29" customFormat="1" ht="18">
      <c r="A65" s="22" t="s">
        <v>69</v>
      </c>
      <c r="B65" s="26"/>
      <c r="C65" s="26"/>
      <c r="D65" s="26"/>
      <c r="E65" s="26"/>
      <c r="F65" s="26"/>
      <c r="G65" s="26"/>
      <c r="H65" s="26"/>
      <c r="I65" s="26"/>
      <c r="J65" s="26"/>
      <c r="K65" s="26">
        <v>50158</v>
      </c>
      <c r="L65" s="26"/>
      <c r="M65" s="26">
        <v>57842</v>
      </c>
      <c r="N65" s="17">
        <f t="shared" si="3"/>
        <v>108000</v>
      </c>
      <c r="O65" s="24"/>
      <c r="P65" s="20"/>
      <c r="Q65" s="19"/>
      <c r="R65" s="20"/>
      <c r="S65" s="20"/>
      <c r="T65" s="20"/>
      <c r="U65" s="20"/>
      <c r="V65" s="20"/>
      <c r="W65" s="20"/>
    </row>
    <row r="66" spans="1:23" s="29" customFormat="1" ht="18">
      <c r="A66" s="22" t="s">
        <v>70</v>
      </c>
      <c r="B66" s="26"/>
      <c r="C66" s="26"/>
      <c r="D66" s="26"/>
      <c r="E66" s="26"/>
      <c r="F66" s="26"/>
      <c r="G66" s="26"/>
      <c r="H66" s="26"/>
      <c r="I66" s="26"/>
      <c r="J66" s="26"/>
      <c r="K66" s="26">
        <v>1804</v>
      </c>
      <c r="L66" s="26"/>
      <c r="M66" s="26">
        <v>2993.66</v>
      </c>
      <c r="N66" s="17">
        <f t="shared" si="3"/>
        <v>4797.66</v>
      </c>
      <c r="O66" s="24"/>
      <c r="P66" s="20"/>
      <c r="Q66" s="19"/>
      <c r="R66" s="20"/>
      <c r="S66" s="20"/>
      <c r="T66" s="20"/>
      <c r="U66" s="20"/>
      <c r="V66" s="20"/>
      <c r="W66" s="20"/>
    </row>
    <row r="67" spans="1:23" s="29" customFormat="1" ht="18">
      <c r="A67" s="22" t="s">
        <v>71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17">
        <f t="shared" si="3"/>
        <v>0</v>
      </c>
      <c r="O67" s="24"/>
      <c r="P67" s="20"/>
      <c r="Q67" s="19"/>
      <c r="R67" s="20"/>
      <c r="S67" s="20"/>
      <c r="T67" s="20"/>
      <c r="U67" s="20"/>
      <c r="V67" s="20"/>
      <c r="W67" s="20"/>
    </row>
    <row r="68" spans="1:23" s="21" customFormat="1" ht="18">
      <c r="A68" s="16" t="s">
        <v>72</v>
      </c>
      <c r="B68" s="25">
        <f>B69</f>
        <v>0</v>
      </c>
      <c r="C68" s="25">
        <f>C69</f>
        <v>0</v>
      </c>
      <c r="D68" s="25">
        <f>D69</f>
        <v>0</v>
      </c>
      <c r="E68" s="25">
        <f>E69</f>
        <v>0</v>
      </c>
      <c r="F68" s="25">
        <f>F69</f>
        <v>0</v>
      </c>
      <c r="G68" s="25">
        <f>G69</f>
        <v>0</v>
      </c>
      <c r="H68" s="25">
        <f>H69</f>
        <v>0</v>
      </c>
      <c r="I68" s="25">
        <f>I69+I70+I71+I72</f>
        <v>89900</v>
      </c>
      <c r="J68" s="25">
        <f>J69</f>
        <v>0</v>
      </c>
      <c r="K68" s="25">
        <f>K69+K70+K71</f>
        <v>0</v>
      </c>
      <c r="L68" s="25">
        <f>L69</f>
        <v>0</v>
      </c>
      <c r="M68" s="25">
        <f>M69+M70+M71+M72+M73+M74+M75+M76</f>
        <v>43354</v>
      </c>
      <c r="N68" s="17">
        <f t="shared" si="3"/>
        <v>133254</v>
      </c>
      <c r="O68" s="18">
        <f>N69+N70+N72</f>
        <v>82400</v>
      </c>
      <c r="P68" s="20"/>
      <c r="Q68" s="19"/>
      <c r="R68" s="20"/>
      <c r="S68" s="20"/>
      <c r="T68" s="20"/>
      <c r="U68" s="20"/>
      <c r="V68" s="20"/>
      <c r="W68" s="20"/>
    </row>
    <row r="69" spans="1:23" s="29" customFormat="1" ht="19.5" customHeight="1">
      <c r="A69" s="22" t="s">
        <v>73</v>
      </c>
      <c r="B69" s="26"/>
      <c r="C69" s="26"/>
      <c r="D69" s="26"/>
      <c r="E69" s="26"/>
      <c r="F69" s="26"/>
      <c r="G69" s="26"/>
      <c r="H69" s="26"/>
      <c r="I69" s="26">
        <v>12300</v>
      </c>
      <c r="J69" s="26"/>
      <c r="K69" s="26"/>
      <c r="L69" s="26"/>
      <c r="M69" s="26"/>
      <c r="N69" s="17">
        <f t="shared" si="3"/>
        <v>12300</v>
      </c>
      <c r="O69" s="24"/>
      <c r="P69" s="20"/>
      <c r="Q69" s="19"/>
      <c r="R69" s="20"/>
      <c r="S69" s="20"/>
      <c r="T69" s="20"/>
      <c r="U69" s="20"/>
      <c r="V69" s="20"/>
      <c r="W69" s="20"/>
    </row>
    <row r="70" spans="1:23" s="29" customFormat="1" ht="18">
      <c r="A70" s="22" t="s">
        <v>74</v>
      </c>
      <c r="B70" s="26"/>
      <c r="C70" s="26"/>
      <c r="D70" s="26"/>
      <c r="E70" s="26"/>
      <c r="F70" s="26"/>
      <c r="G70" s="26"/>
      <c r="H70" s="26"/>
      <c r="I70" s="26">
        <v>37410</v>
      </c>
      <c r="J70" s="26"/>
      <c r="K70" s="26"/>
      <c r="L70" s="26"/>
      <c r="M70" s="26"/>
      <c r="N70" s="17">
        <f t="shared" si="3"/>
        <v>37410</v>
      </c>
      <c r="O70" s="24"/>
      <c r="P70" s="20"/>
      <c r="Q70" s="19"/>
      <c r="R70" s="20"/>
      <c r="S70" s="20"/>
      <c r="T70" s="20"/>
      <c r="U70" s="20"/>
      <c r="V70" s="20"/>
      <c r="W70" s="20"/>
    </row>
    <row r="71" spans="1:23" s="29" customFormat="1" ht="18">
      <c r="A71" s="22" t="s">
        <v>75</v>
      </c>
      <c r="B71" s="26"/>
      <c r="C71" s="26"/>
      <c r="D71" s="26"/>
      <c r="E71" s="26"/>
      <c r="F71" s="26"/>
      <c r="G71" s="26"/>
      <c r="H71" s="26"/>
      <c r="I71" s="26">
        <v>7500</v>
      </c>
      <c r="J71" s="26"/>
      <c r="K71" s="26"/>
      <c r="L71" s="26"/>
      <c r="M71" s="26"/>
      <c r="N71" s="17">
        <f t="shared" si="3"/>
        <v>7500</v>
      </c>
      <c r="O71" s="24"/>
      <c r="P71" s="20"/>
      <c r="Q71" s="19"/>
      <c r="R71" s="20"/>
      <c r="S71" s="20"/>
      <c r="T71" s="20"/>
      <c r="U71" s="20"/>
      <c r="V71" s="20"/>
      <c r="W71" s="20"/>
    </row>
    <row r="72" spans="1:23" s="29" customFormat="1" ht="18">
      <c r="A72" s="22" t="s">
        <v>76</v>
      </c>
      <c r="B72" s="26"/>
      <c r="C72" s="26"/>
      <c r="D72" s="26"/>
      <c r="E72" s="26"/>
      <c r="F72" s="26"/>
      <c r="G72" s="26"/>
      <c r="H72" s="26"/>
      <c r="I72" s="26">
        <v>32690</v>
      </c>
      <c r="J72" s="26"/>
      <c r="K72" s="26"/>
      <c r="L72" s="26"/>
      <c r="M72" s="26"/>
      <c r="N72" s="17">
        <f t="shared" si="3"/>
        <v>32690</v>
      </c>
      <c r="O72" s="24"/>
      <c r="P72" s="20"/>
      <c r="Q72" s="19"/>
      <c r="R72" s="20"/>
      <c r="S72" s="20"/>
      <c r="T72" s="20"/>
      <c r="U72" s="20"/>
      <c r="V72" s="20"/>
      <c r="W72" s="20"/>
    </row>
    <row r="73" spans="1:23" s="29" customFormat="1" ht="18">
      <c r="A73" s="22" t="s">
        <v>77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17">
        <f t="shared" si="3"/>
        <v>0</v>
      </c>
      <c r="O73" s="24"/>
      <c r="P73" s="20"/>
      <c r="Q73" s="19"/>
      <c r="R73" s="20"/>
      <c r="S73" s="20"/>
      <c r="T73" s="20"/>
      <c r="U73" s="20"/>
      <c r="V73" s="20"/>
      <c r="W73" s="20"/>
    </row>
    <row r="74" spans="1:23" s="29" customFormat="1" ht="16.5">
      <c r="A74" s="22" t="s">
        <v>78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>
        <v>4469</v>
      </c>
      <c r="N74" s="17">
        <f t="shared" si="3"/>
        <v>4469</v>
      </c>
      <c r="O74" s="24"/>
      <c r="P74" s="20"/>
      <c r="Q74" s="19"/>
      <c r="R74" s="20"/>
      <c r="S74" s="20"/>
      <c r="T74" s="20"/>
      <c r="U74" s="20"/>
      <c r="V74" s="20"/>
      <c r="W74" s="20"/>
    </row>
    <row r="75" spans="1:23" s="29" customFormat="1" ht="16.5">
      <c r="A75" s="22" t="s">
        <v>79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>
        <v>6700</v>
      </c>
      <c r="N75" s="17">
        <f t="shared" si="3"/>
        <v>6700</v>
      </c>
      <c r="O75" s="24"/>
      <c r="P75" s="20"/>
      <c r="Q75" s="19"/>
      <c r="R75" s="20"/>
      <c r="S75" s="20"/>
      <c r="T75" s="20"/>
      <c r="U75" s="20"/>
      <c r="V75" s="20"/>
      <c r="W75" s="20"/>
    </row>
    <row r="76" spans="1:23" s="29" customFormat="1" ht="16.5">
      <c r="A76" s="22" t="s">
        <v>80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>
        <v>32185</v>
      </c>
      <c r="N76" s="17">
        <f t="shared" si="3"/>
        <v>32185</v>
      </c>
      <c r="O76" s="24"/>
      <c r="P76" s="20"/>
      <c r="Q76" s="19"/>
      <c r="R76" s="20"/>
      <c r="S76" s="20"/>
      <c r="T76" s="20"/>
      <c r="U76" s="20"/>
      <c r="V76" s="20"/>
      <c r="W76" s="20"/>
    </row>
    <row r="77" spans="1:23" s="29" customFormat="1" ht="18">
      <c r="A77" s="22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17">
        <f t="shared" si="3"/>
        <v>0</v>
      </c>
      <c r="O77" s="24"/>
      <c r="P77" s="20"/>
      <c r="Q77" s="19"/>
      <c r="R77" s="20"/>
      <c r="S77" s="20"/>
      <c r="T77" s="20"/>
      <c r="U77" s="20"/>
      <c r="V77" s="20"/>
      <c r="W77" s="20"/>
    </row>
    <row r="78" spans="1:23" s="29" customFormat="1" ht="18">
      <c r="A78" s="22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17">
        <f t="shared" si="3"/>
        <v>0</v>
      </c>
      <c r="O78" s="24"/>
      <c r="P78" s="20"/>
      <c r="Q78" s="19"/>
      <c r="R78" s="20"/>
      <c r="S78" s="20"/>
      <c r="T78" s="20"/>
      <c r="U78" s="20"/>
      <c r="V78" s="20"/>
      <c r="W78" s="20"/>
    </row>
    <row r="79" spans="1:23" s="21" customFormat="1" ht="18.75">
      <c r="A79" s="27" t="s">
        <v>81</v>
      </c>
      <c r="B79" s="25">
        <f>B80+B81+B82+B83+B85+B88+B89</f>
        <v>0</v>
      </c>
      <c r="C79" s="25">
        <f>C80+C81+C82+C83+C85+C88+C89</f>
        <v>0</v>
      </c>
      <c r="D79" s="25">
        <f>D80+D81+D82+D83+D85+D88+D89</f>
        <v>1672.02</v>
      </c>
      <c r="E79" s="25">
        <f>E80+E81+E82+E83+E85+E88+E89</f>
        <v>63579.26</v>
      </c>
      <c r="F79" s="25">
        <f>F80+F81+F82+F83+F85+F88+F89</f>
        <v>38060.34</v>
      </c>
      <c r="G79" s="25">
        <f>G80+G81+G82+G83+G85+G88+G89</f>
        <v>34415.8</v>
      </c>
      <c r="H79" s="25">
        <f>H80+H81+H82+H83+H85+H88+H89</f>
        <v>33836.58</v>
      </c>
      <c r="I79" s="25">
        <f>I80+I81+I82+I83+I85+I88+I89</f>
        <v>22069.08</v>
      </c>
      <c r="J79" s="25">
        <f>J80+J81+J82+J83+J85+J88+J89</f>
        <v>18760.92</v>
      </c>
      <c r="K79" s="25">
        <f>K80+K81+K82+K83+K85+K88+K89</f>
        <v>15078.75</v>
      </c>
      <c r="L79" s="25">
        <f>L80+L81+L82+L83+L84+L85+L88+L89</f>
        <v>15813.25</v>
      </c>
      <c r="M79" s="25">
        <f>M80+M81+M82+M83+M84+M85+M86+M87+M88+M89</f>
        <v>135758.4</v>
      </c>
      <c r="N79" s="17">
        <f t="shared" si="3"/>
        <v>379044.4</v>
      </c>
      <c r="O79" s="30">
        <f>N80+N81+N82+N83+N84+N85+N86+N87+N88+N89</f>
        <v>379044.4</v>
      </c>
      <c r="P79" s="31"/>
      <c r="Q79" s="19"/>
      <c r="R79" s="20"/>
      <c r="S79" s="20"/>
      <c r="T79" s="20"/>
      <c r="U79" s="20"/>
      <c r="V79" s="20"/>
      <c r="W79" s="20"/>
    </row>
    <row r="80" spans="1:23" ht="18">
      <c r="A80" s="22" t="s">
        <v>82</v>
      </c>
      <c r="B80" s="23"/>
      <c r="C80" s="26"/>
      <c r="D80" s="26">
        <v>1672.02</v>
      </c>
      <c r="E80" s="26">
        <v>63579.26</v>
      </c>
      <c r="F80" s="26">
        <v>38060.34</v>
      </c>
      <c r="G80" s="26">
        <v>34415.8</v>
      </c>
      <c r="H80" s="26">
        <v>33836.58</v>
      </c>
      <c r="I80" s="26">
        <v>22069.08</v>
      </c>
      <c r="J80" s="26">
        <v>18760.92</v>
      </c>
      <c r="K80" s="26">
        <v>15078.75</v>
      </c>
      <c r="L80" s="26">
        <v>15813.25</v>
      </c>
      <c r="M80" s="26">
        <v>75722.9</v>
      </c>
      <c r="N80" s="17">
        <f t="shared" si="3"/>
        <v>319008.9</v>
      </c>
      <c r="O80" s="24"/>
      <c r="P80" s="20"/>
      <c r="Q80" s="19"/>
      <c r="R80" s="20"/>
      <c r="S80" s="20"/>
      <c r="T80" s="20"/>
      <c r="U80" s="20"/>
      <c r="V80" s="20"/>
      <c r="W80" s="20"/>
    </row>
    <row r="81" spans="1:23" ht="18">
      <c r="A81" s="22" t="s">
        <v>83</v>
      </c>
      <c r="B81" s="23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>
        <v>9999</v>
      </c>
      <c r="N81" s="17">
        <f t="shared" si="3"/>
        <v>9999</v>
      </c>
      <c r="O81" s="24"/>
      <c r="P81" s="20"/>
      <c r="Q81" s="19"/>
      <c r="R81" s="20"/>
      <c r="S81" s="20"/>
      <c r="T81" s="20"/>
      <c r="U81" s="20"/>
      <c r="V81" s="20"/>
      <c r="W81" s="20"/>
    </row>
    <row r="82" spans="1:23" ht="18">
      <c r="A82" s="22" t="s">
        <v>84</v>
      </c>
      <c r="B82" s="23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>
        <v>9350</v>
      </c>
      <c r="N82" s="17">
        <f t="shared" si="3"/>
        <v>9350</v>
      </c>
      <c r="O82" s="24"/>
      <c r="P82" s="20"/>
      <c r="Q82" s="19"/>
      <c r="R82" s="20"/>
      <c r="S82" s="20"/>
      <c r="T82" s="20"/>
      <c r="U82" s="20"/>
      <c r="V82" s="20"/>
      <c r="W82" s="20"/>
    </row>
    <row r="83" spans="1:23" ht="18">
      <c r="A83" s="22" t="s">
        <v>85</v>
      </c>
      <c r="B83" s="23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17">
        <f t="shared" si="3"/>
        <v>0</v>
      </c>
      <c r="O83" s="24"/>
      <c r="P83" s="20"/>
      <c r="Q83" s="19"/>
      <c r="R83" s="20"/>
      <c r="S83" s="20"/>
      <c r="T83" s="20"/>
      <c r="U83" s="20"/>
      <c r="V83" s="20"/>
      <c r="W83" s="20"/>
    </row>
    <row r="84" spans="1:23" ht="18">
      <c r="A84" s="22" t="s">
        <v>86</v>
      </c>
      <c r="B84" s="23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>
        <v>12774</v>
      </c>
      <c r="N84" s="17">
        <f t="shared" si="3"/>
        <v>12774</v>
      </c>
      <c r="O84" s="24"/>
      <c r="P84" s="20"/>
      <c r="Q84" s="19"/>
      <c r="R84" s="20"/>
      <c r="S84" s="20"/>
      <c r="T84" s="20"/>
      <c r="U84" s="20"/>
      <c r="V84" s="20"/>
      <c r="W84" s="20"/>
    </row>
    <row r="85" spans="1:23" ht="18">
      <c r="A85" s="22" t="s">
        <v>87</v>
      </c>
      <c r="B85" s="23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17">
        <f t="shared" si="3"/>
        <v>0</v>
      </c>
      <c r="O85" s="24"/>
      <c r="P85" s="20"/>
      <c r="Q85" s="19"/>
      <c r="R85" s="20"/>
      <c r="S85" s="20"/>
      <c r="T85" s="20"/>
      <c r="U85" s="20"/>
      <c r="V85" s="20"/>
      <c r="W85" s="20"/>
    </row>
    <row r="86" spans="1:23" ht="16.5">
      <c r="A86" s="22" t="s">
        <v>88</v>
      </c>
      <c r="B86" s="23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>
        <v>4350</v>
      </c>
      <c r="N86" s="17">
        <f t="shared" si="3"/>
        <v>4350</v>
      </c>
      <c r="O86" s="24"/>
      <c r="P86" s="20"/>
      <c r="Q86" s="19"/>
      <c r="R86" s="20"/>
      <c r="S86" s="20"/>
      <c r="T86" s="20"/>
      <c r="U86" s="20"/>
      <c r="V86" s="20"/>
      <c r="W86" s="20"/>
    </row>
    <row r="87" spans="1:23" ht="16.5">
      <c r="A87" s="22" t="s">
        <v>89</v>
      </c>
      <c r="B87" s="23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>
        <v>450</v>
      </c>
      <c r="N87" s="17">
        <f t="shared" si="3"/>
        <v>450</v>
      </c>
      <c r="O87" s="24"/>
      <c r="P87" s="20"/>
      <c r="Q87" s="19"/>
      <c r="R87" s="20"/>
      <c r="S87" s="20"/>
      <c r="T87" s="20"/>
      <c r="U87" s="20"/>
      <c r="V87" s="20"/>
      <c r="W87" s="20"/>
    </row>
    <row r="88" spans="1:23" ht="16.5">
      <c r="A88" s="22" t="s">
        <v>90</v>
      </c>
      <c r="B88" s="23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>
        <v>13120</v>
      </c>
      <c r="N88" s="17">
        <f t="shared" si="3"/>
        <v>13120</v>
      </c>
      <c r="O88" s="24"/>
      <c r="P88" s="20"/>
      <c r="Q88" s="19"/>
      <c r="R88" s="20"/>
      <c r="S88" s="20"/>
      <c r="T88" s="20"/>
      <c r="U88" s="20"/>
      <c r="V88" s="20"/>
      <c r="W88" s="20"/>
    </row>
    <row r="89" spans="1:23" ht="18">
      <c r="A89" s="22" t="s">
        <v>91</v>
      </c>
      <c r="B89" s="23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>
        <v>9992.5</v>
      </c>
      <c r="N89" s="17">
        <f t="shared" si="3"/>
        <v>9992.5</v>
      </c>
      <c r="O89" s="24"/>
      <c r="P89" s="20"/>
      <c r="Q89" s="19"/>
      <c r="R89" s="20"/>
      <c r="S89" s="20"/>
      <c r="T89" s="20"/>
      <c r="U89" s="20"/>
      <c r="V89" s="20"/>
      <c r="W89" s="20"/>
    </row>
    <row r="90" spans="1:23" s="21" customFormat="1" ht="32.25" customHeight="1">
      <c r="A90" s="27" t="s">
        <v>92</v>
      </c>
      <c r="B90" s="17">
        <f>B96+B97+B9+B13+B16+B17+B21+B27+B43+B64+B68+B79</f>
        <v>55002.58</v>
      </c>
      <c r="C90" s="17">
        <f>C9+C16+C17+C21+C27+C43+C64+C68+C79</f>
        <v>297244.84</v>
      </c>
      <c r="D90" s="17">
        <f>D9+D16+D17+D21+D27+D43+D64+D68+D79</f>
        <v>276485.14</v>
      </c>
      <c r="E90" s="17">
        <f>E9+E16+E17+E21+E27+E43+E64+E68+E79</f>
        <v>416861.43000000005</v>
      </c>
      <c r="F90" s="17">
        <f>F9+F16+F17+F21+F27+F43+F64+F68+F79</f>
        <v>172452.35</v>
      </c>
      <c r="G90" s="17">
        <f>G9+G16+G17+G21+G27+G43+G64+G68+G79</f>
        <v>299536.87999999995</v>
      </c>
      <c r="H90" s="17">
        <f>H9+H16+H17+H21+H27+H43+H64+H68+H79</f>
        <v>270259.98</v>
      </c>
      <c r="I90" s="17">
        <f>I9+I16+I17+I21+I27+I43+I64+I68+I79</f>
        <v>476465.83</v>
      </c>
      <c r="J90" s="17">
        <f>J9+J16+J17+J21+J27+J43+J64+J68+J79</f>
        <v>267277.43</v>
      </c>
      <c r="K90" s="17">
        <f>K9+K16+K17+K21+K27+K43+K64+K68+K79</f>
        <v>325640.47</v>
      </c>
      <c r="L90" s="17">
        <f>L9+L16+L17+L21+L27+L43+L64+L68+L79</f>
        <v>196429.36</v>
      </c>
      <c r="M90" s="17">
        <f>M9+M16+M17+M21+M27+M43+M64+M68+M79</f>
        <v>841143.7100000001</v>
      </c>
      <c r="N90" s="17">
        <f>N9+N16+N17+N21+N27+N43+N64+N68+N79</f>
        <v>3894800.0000000005</v>
      </c>
      <c r="O90" s="18">
        <f>N9+N13+N16+N17+N21+N27+N43+N64+N68+N79</f>
        <v>3894800.0000000005</v>
      </c>
      <c r="P90" s="19"/>
      <c r="Q90" s="19"/>
      <c r="R90" s="20"/>
      <c r="S90" s="20"/>
      <c r="T90" s="20"/>
      <c r="U90" s="20"/>
      <c r="V90" s="20"/>
      <c r="W90" s="20"/>
    </row>
    <row r="91" spans="1:23" s="21" customFormat="1" ht="32.25" customHeight="1">
      <c r="A91" s="32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4"/>
      <c r="P91" s="19"/>
      <c r="Q91" s="19"/>
      <c r="R91" s="20"/>
      <c r="S91" s="20"/>
      <c r="T91" s="20"/>
      <c r="U91" s="20"/>
      <c r="V91" s="20"/>
      <c r="W91" s="20"/>
    </row>
    <row r="92" spans="1:23" s="21" customFormat="1" ht="36" customHeight="1" hidden="1">
      <c r="A92" s="35" t="s">
        <v>93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4"/>
      <c r="P92" s="19"/>
      <c r="Q92" s="19"/>
      <c r="R92" s="20"/>
      <c r="S92" s="20"/>
      <c r="T92" s="20"/>
      <c r="U92" s="20"/>
      <c r="V92" s="20"/>
      <c r="W92" s="20"/>
    </row>
    <row r="93" spans="1:23" s="21" customFormat="1" ht="17.25" customHeight="1" hidden="1">
      <c r="A93" s="22" t="s">
        <v>94</v>
      </c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8">
        <f aca="true" t="shared" si="4" ref="N93:N95">B93+C93+D93+E93+F93+G93+H93+I93+J93+K93+L93+M93</f>
        <v>0</v>
      </c>
      <c r="O93" s="34"/>
      <c r="P93" s="19"/>
      <c r="Q93" s="19"/>
      <c r="R93" s="20"/>
      <c r="S93" s="20"/>
      <c r="T93" s="20"/>
      <c r="U93" s="20"/>
      <c r="V93" s="20"/>
      <c r="W93" s="20"/>
    </row>
    <row r="94" spans="1:23" s="21" customFormat="1" ht="17.25" customHeight="1" hidden="1">
      <c r="A94" s="22" t="s">
        <v>95</v>
      </c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8">
        <f t="shared" si="4"/>
        <v>0</v>
      </c>
      <c r="O94" s="34"/>
      <c r="P94" s="19"/>
      <c r="Q94" s="19"/>
      <c r="R94" s="20"/>
      <c r="S94" s="20"/>
      <c r="T94" s="20"/>
      <c r="U94" s="20"/>
      <c r="V94" s="20"/>
      <c r="W94" s="20"/>
    </row>
    <row r="95" spans="1:23" s="21" customFormat="1" ht="20.25" customHeight="1" hidden="1">
      <c r="A95" s="39" t="s">
        <v>96</v>
      </c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2">
        <f t="shared" si="4"/>
        <v>0</v>
      </c>
      <c r="O95" s="34"/>
      <c r="P95" s="19"/>
      <c r="Q95" s="19"/>
      <c r="R95" s="20"/>
      <c r="S95" s="20"/>
      <c r="T95" s="20"/>
      <c r="U95" s="20"/>
      <c r="V95" s="20"/>
      <c r="W95" s="20"/>
    </row>
    <row r="96" spans="1:23" s="21" customFormat="1" ht="22.5" customHeight="1">
      <c r="A96" s="43" t="s">
        <v>97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20"/>
      <c r="P96" s="20"/>
      <c r="Q96" s="20"/>
      <c r="R96" s="20"/>
      <c r="S96" s="20"/>
      <c r="T96" s="20"/>
      <c r="U96" s="20"/>
      <c r="V96" s="20"/>
      <c r="W96" s="20"/>
    </row>
    <row r="97" spans="1:23" s="21" customFormat="1" ht="22.5" customHeight="1">
      <c r="A97" s="43" t="s">
        <v>98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20"/>
      <c r="P97" s="20"/>
      <c r="Q97" s="20"/>
      <c r="R97" s="20"/>
      <c r="S97" s="20"/>
      <c r="T97" s="20"/>
      <c r="U97" s="20"/>
      <c r="V97" s="20"/>
      <c r="W97" s="20"/>
    </row>
  </sheetData>
  <sheetProtection selectLockedCells="1" selectUnlockedCells="1"/>
  <mergeCells count="7">
    <mergeCell ref="A1:C1"/>
    <mergeCell ref="A4:N4"/>
    <mergeCell ref="A5:N5"/>
    <mergeCell ref="A6:N6"/>
    <mergeCell ref="A92:N92"/>
    <mergeCell ref="A96:N96"/>
    <mergeCell ref="A97:N97"/>
  </mergeCells>
  <printOptions/>
  <pageMargins left="0.7083333333333334" right="0.3541666666666667" top="1.2993055555555555" bottom="0.5902777777777778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="83" zoomScaleNormal="83" workbookViewId="0" topLeftCell="A1">
      <selection activeCell="M31" sqref="M31"/>
    </sheetView>
  </sheetViews>
  <sheetFormatPr defaultColWidth="9.140625" defaultRowHeight="12.75"/>
  <cols>
    <col min="1" max="1" width="30.28125" style="1" customWidth="1"/>
    <col min="2" max="2" width="11.28125" style="1" customWidth="1"/>
    <col min="3" max="3" width="11.8515625" style="1" customWidth="1"/>
    <col min="4" max="4" width="12.7109375" style="2" customWidth="1"/>
    <col min="5" max="5" width="12.28125" style="2" customWidth="1"/>
    <col min="6" max="6" width="12.140625" style="2" customWidth="1"/>
    <col min="7" max="7" width="12.57421875" style="2" customWidth="1"/>
    <col min="8" max="8" width="12.8515625" style="2" customWidth="1"/>
    <col min="9" max="9" width="12.57421875" style="2" customWidth="1"/>
    <col min="10" max="10" width="12.8515625" style="2" customWidth="1"/>
    <col min="11" max="13" width="12.00390625" style="2" customWidth="1"/>
    <col min="14" max="14" width="16.140625" style="2" customWidth="1"/>
    <col min="15" max="15" width="13.00390625" style="3" customWidth="1"/>
    <col min="16" max="16" width="14.8515625" style="3" customWidth="1"/>
    <col min="17" max="255" width="9.140625" style="3" customWidth="1"/>
  </cols>
  <sheetData>
    <row r="1" spans="1:14" ht="46.5" customHeight="1">
      <c r="A1" s="4"/>
      <c r="B1" s="4"/>
      <c r="C1" s="4"/>
      <c r="I1" s="5"/>
      <c r="J1" s="5"/>
      <c r="K1" s="5"/>
      <c r="L1" s="5"/>
      <c r="M1" s="5"/>
      <c r="N1" s="5"/>
    </row>
    <row r="2" spans="1:14" ht="18.75" customHeight="1">
      <c r="A2" s="4"/>
      <c r="B2" s="4"/>
      <c r="I2" s="5"/>
      <c r="J2" s="5"/>
      <c r="K2" s="5"/>
      <c r="L2" s="5"/>
      <c r="M2" s="5"/>
      <c r="N2" s="5"/>
    </row>
    <row r="3" spans="1:14" ht="18.75" customHeight="1">
      <c r="A3" s="4"/>
      <c r="B3" s="4"/>
      <c r="I3" s="5"/>
      <c r="J3" s="5"/>
      <c r="K3" s="5"/>
      <c r="L3" s="5"/>
      <c r="M3" s="5"/>
      <c r="N3" s="5"/>
    </row>
    <row r="4" spans="1:14" ht="19.5" customHeight="1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.75" customHeight="1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8.75" customHeight="1">
      <c r="A6" s="8" t="s">
        <v>99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8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8"/>
    </row>
    <row r="8" spans="1:22" s="15" customFormat="1" ht="33" customHeight="1">
      <c r="A8" s="11"/>
      <c r="B8" s="11" t="s">
        <v>3</v>
      </c>
      <c r="C8" s="12" t="s">
        <v>4</v>
      </c>
      <c r="D8" s="12" t="s">
        <v>5</v>
      </c>
      <c r="E8" s="12" t="s">
        <v>6</v>
      </c>
      <c r="F8" s="12" t="s">
        <v>7</v>
      </c>
      <c r="G8" s="12" t="s">
        <v>8</v>
      </c>
      <c r="H8" s="12" t="s">
        <v>9</v>
      </c>
      <c r="I8" s="12" t="s">
        <v>10</v>
      </c>
      <c r="J8" s="12" t="s">
        <v>11</v>
      </c>
      <c r="K8" s="12" t="s">
        <v>12</v>
      </c>
      <c r="L8" s="12" t="s">
        <v>13</v>
      </c>
      <c r="M8" s="12" t="s">
        <v>14</v>
      </c>
      <c r="N8" s="13" t="s">
        <v>15</v>
      </c>
      <c r="O8" s="14"/>
      <c r="P8" s="14"/>
      <c r="Q8" s="14"/>
      <c r="R8" s="14"/>
      <c r="S8" s="14"/>
      <c r="T8" s="14"/>
      <c r="U8" s="14"/>
      <c r="V8" s="14"/>
    </row>
    <row r="9" spans="1:22" s="21" customFormat="1" ht="18">
      <c r="A9" s="16" t="s">
        <v>16</v>
      </c>
      <c r="B9" s="38">
        <f>B10+B11+B12+B13+B14</f>
        <v>65866.85</v>
      </c>
      <c r="C9" s="38">
        <f>C10+C11+C12+C13+C14</f>
        <v>189662.1</v>
      </c>
      <c r="D9" s="38">
        <f>D10+D11+D12+D13+D14</f>
        <v>121111.17000000001</v>
      </c>
      <c r="E9" s="38">
        <f>E10+E11+E12+E13+E14</f>
        <v>294518.49</v>
      </c>
      <c r="F9" s="38">
        <f>F10+F11+F12+F13+F14</f>
        <v>111800.74</v>
      </c>
      <c r="G9" s="38">
        <f>G10+G11+G12+G13+G14</f>
        <v>156759.99</v>
      </c>
      <c r="H9" s="38">
        <f>H10+H11+H12+H13+H14</f>
        <v>191133.36</v>
      </c>
      <c r="I9" s="38">
        <f>I10+I11+I12+I13+I14</f>
        <v>94648.36</v>
      </c>
      <c r="J9" s="38">
        <f>J10+J11+J12+J13+J14</f>
        <v>120289.48999999999</v>
      </c>
      <c r="K9" s="38">
        <f>K10+K11+K12+K13+K14</f>
        <v>145118.02</v>
      </c>
      <c r="L9" s="38">
        <f>L10+L11+L12+L13+L14</f>
        <v>127573.48000000001</v>
      </c>
      <c r="M9" s="38">
        <f>M10+M11+M12+M13+M14</f>
        <v>643444.28</v>
      </c>
      <c r="N9" s="38">
        <f aca="true" t="shared" si="0" ref="N9:N35">B9+C9+D9+E9+F9+G9+H9+I9+J9+K9+L9+M9</f>
        <v>2261926.33</v>
      </c>
      <c r="O9" s="34">
        <f>N10+N11+N12+N13+N14</f>
        <v>2261926.33</v>
      </c>
      <c r="P9" s="19"/>
      <c r="Q9" s="20"/>
      <c r="R9" s="20"/>
      <c r="S9" s="20"/>
      <c r="T9" s="20"/>
      <c r="U9" s="20"/>
      <c r="V9" s="20"/>
    </row>
    <row r="10" spans="1:22" s="21" customFormat="1" ht="15" customHeight="1">
      <c r="A10" s="22" t="s">
        <v>17</v>
      </c>
      <c r="B10" s="44">
        <v>65866.85</v>
      </c>
      <c r="C10" s="36">
        <v>152088.26</v>
      </c>
      <c r="D10" s="36">
        <v>75220.77</v>
      </c>
      <c r="E10" s="36">
        <v>259021.76</v>
      </c>
      <c r="F10" s="36">
        <v>111800.74</v>
      </c>
      <c r="G10" s="36">
        <v>143618.12</v>
      </c>
      <c r="H10" s="36">
        <v>176933.86</v>
      </c>
      <c r="I10" s="36">
        <v>79910.22</v>
      </c>
      <c r="J10" s="36">
        <v>113743.4</v>
      </c>
      <c r="K10" s="36">
        <v>127607.61</v>
      </c>
      <c r="L10" s="36">
        <v>99838.27</v>
      </c>
      <c r="M10" s="36">
        <v>211819.13</v>
      </c>
      <c r="N10" s="38">
        <f t="shared" si="0"/>
        <v>1617468.9900000002</v>
      </c>
      <c r="O10" s="20"/>
      <c r="P10" s="19"/>
      <c r="Q10" s="20"/>
      <c r="R10" s="20"/>
      <c r="S10" s="20"/>
      <c r="T10" s="20"/>
      <c r="U10" s="20"/>
      <c r="V10" s="20"/>
    </row>
    <row r="11" spans="1:22" s="21" customFormat="1" ht="15" customHeight="1">
      <c r="A11" s="22" t="s">
        <v>100</v>
      </c>
      <c r="B11" s="36"/>
      <c r="C11" s="36"/>
      <c r="D11" s="36">
        <v>14599</v>
      </c>
      <c r="E11" s="36">
        <v>14599</v>
      </c>
      <c r="F11" s="36"/>
      <c r="G11" s="36">
        <v>3457.66</v>
      </c>
      <c r="H11" s="36">
        <v>7299.5</v>
      </c>
      <c r="I11" s="36">
        <v>7299.5</v>
      </c>
      <c r="J11" s="36">
        <v>663.59</v>
      </c>
      <c r="K11" s="36">
        <v>7299.5</v>
      </c>
      <c r="L11" s="36">
        <v>7299.5</v>
      </c>
      <c r="M11" s="36">
        <v>11380.58</v>
      </c>
      <c r="N11" s="42">
        <f t="shared" si="0"/>
        <v>73897.83</v>
      </c>
      <c r="O11" s="20"/>
      <c r="P11" s="19"/>
      <c r="Q11" s="20"/>
      <c r="R11" s="20"/>
      <c r="S11" s="20"/>
      <c r="T11" s="20"/>
      <c r="U11" s="20"/>
      <c r="V11" s="20"/>
    </row>
    <row r="12" spans="1:22" s="21" customFormat="1" ht="15" customHeight="1">
      <c r="A12" s="22" t="s">
        <v>101</v>
      </c>
      <c r="B12" s="36"/>
      <c r="C12" s="36">
        <v>37573.84</v>
      </c>
      <c r="D12" s="36">
        <v>31291.4</v>
      </c>
      <c r="E12" s="36">
        <v>20897.73</v>
      </c>
      <c r="F12" s="36"/>
      <c r="G12" s="36">
        <v>9684.21</v>
      </c>
      <c r="H12" s="36">
        <v>6900</v>
      </c>
      <c r="I12" s="36">
        <v>7438.64</v>
      </c>
      <c r="J12" s="36">
        <v>5882.5</v>
      </c>
      <c r="K12" s="36">
        <v>10210.91</v>
      </c>
      <c r="L12" s="36">
        <v>20435.71</v>
      </c>
      <c r="M12" s="36">
        <v>420244.57</v>
      </c>
      <c r="N12" s="42">
        <f t="shared" si="0"/>
        <v>570559.51</v>
      </c>
      <c r="O12" s="20"/>
      <c r="P12" s="19"/>
      <c r="Q12" s="20"/>
      <c r="R12" s="20"/>
      <c r="S12" s="20"/>
      <c r="T12" s="20"/>
      <c r="U12" s="20"/>
      <c r="V12" s="20"/>
    </row>
    <row r="13" spans="1:22" s="21" customFormat="1" ht="15" customHeight="1" hidden="1">
      <c r="A13" s="22" t="s">
        <v>18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42">
        <f t="shared" si="0"/>
        <v>0</v>
      </c>
      <c r="O13" s="20"/>
      <c r="P13" s="19"/>
      <c r="Q13" s="20"/>
      <c r="R13" s="20"/>
      <c r="S13" s="20"/>
      <c r="T13" s="20"/>
      <c r="U13" s="20"/>
      <c r="V13" s="20"/>
    </row>
    <row r="14" spans="1:22" s="21" customFormat="1" ht="18" customHeight="1" hidden="1">
      <c r="A14" s="22" t="s">
        <v>19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42">
        <f t="shared" si="0"/>
        <v>0</v>
      </c>
      <c r="O14" s="20"/>
      <c r="P14" s="19"/>
      <c r="Q14" s="20"/>
      <c r="R14" s="20"/>
      <c r="S14" s="20"/>
      <c r="T14" s="20"/>
      <c r="U14" s="20"/>
      <c r="V14" s="20"/>
    </row>
    <row r="15" spans="1:22" s="21" customFormat="1" ht="15.75" hidden="1">
      <c r="A15" s="16" t="s">
        <v>20</v>
      </c>
      <c r="B15" s="45">
        <v>0</v>
      </c>
      <c r="C15" s="45">
        <f>C16</f>
        <v>0</v>
      </c>
      <c r="D15" s="45">
        <f>D16</f>
        <v>0</v>
      </c>
      <c r="E15" s="45">
        <f>E16+E17+E18</f>
        <v>0</v>
      </c>
      <c r="F15" s="45">
        <f>F16+F17+F18</f>
        <v>0</v>
      </c>
      <c r="G15" s="45">
        <f>G16+G17+G18</f>
        <v>0</v>
      </c>
      <c r="H15" s="45">
        <f>H16+H17+H18</f>
        <v>0</v>
      </c>
      <c r="I15" s="45">
        <f>I16+I17+I18</f>
        <v>0</v>
      </c>
      <c r="J15" s="45">
        <f>J16+J17+J18</f>
        <v>0</v>
      </c>
      <c r="K15" s="45">
        <f>K16+K17+K18</f>
        <v>0</v>
      </c>
      <c r="L15" s="45">
        <f>L16+L17+L18</f>
        <v>0</v>
      </c>
      <c r="M15" s="46">
        <f>M16+M17+M18</f>
        <v>0</v>
      </c>
      <c r="N15" s="38">
        <f t="shared" si="0"/>
        <v>0</v>
      </c>
      <c r="O15" s="47">
        <f>N16+N17</f>
        <v>0</v>
      </c>
      <c r="P15" s="19"/>
      <c r="Q15" s="20"/>
      <c r="R15" s="20"/>
      <c r="S15" s="20"/>
      <c r="T15" s="20"/>
      <c r="U15" s="20"/>
      <c r="V15" s="20"/>
    </row>
    <row r="16" spans="1:22" ht="15.75" hidden="1">
      <c r="A16" s="22" t="s">
        <v>21</v>
      </c>
      <c r="B16" s="36"/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48">
        <f t="shared" si="0"/>
        <v>0</v>
      </c>
      <c r="O16" s="49"/>
      <c r="P16" s="19"/>
      <c r="Q16" s="20"/>
      <c r="R16" s="20"/>
      <c r="S16" s="20"/>
      <c r="T16" s="20"/>
      <c r="U16" s="20"/>
      <c r="V16" s="20"/>
    </row>
    <row r="17" spans="1:22" ht="15.75" hidden="1">
      <c r="A17" s="22" t="s">
        <v>102</v>
      </c>
      <c r="B17" s="36"/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8">
        <f t="shared" si="0"/>
        <v>0</v>
      </c>
      <c r="O17" s="49"/>
      <c r="P17" s="19"/>
      <c r="Q17" s="20"/>
      <c r="R17" s="20"/>
      <c r="S17" s="20"/>
      <c r="T17" s="20"/>
      <c r="U17" s="20"/>
      <c r="V17" s="20"/>
    </row>
    <row r="18" spans="1:22" ht="36" customHeight="1" hidden="1">
      <c r="A18" s="22" t="s">
        <v>22</v>
      </c>
      <c r="B18" s="36"/>
      <c r="C18" s="36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8">
        <f t="shared" si="0"/>
        <v>0</v>
      </c>
      <c r="O18" s="49"/>
      <c r="P18" s="19"/>
      <c r="Q18" s="20"/>
      <c r="R18" s="20"/>
      <c r="S18" s="20"/>
      <c r="T18" s="20"/>
      <c r="U18" s="20"/>
      <c r="V18" s="20"/>
    </row>
    <row r="19" spans="1:22" s="21" customFormat="1" ht="16.5">
      <c r="A19" s="16">
        <v>213</v>
      </c>
      <c r="B19" s="38">
        <v>0</v>
      </c>
      <c r="C19" s="38">
        <v>48875.87</v>
      </c>
      <c r="D19" s="38">
        <v>47685.93</v>
      </c>
      <c r="E19" s="38">
        <v>105366.17</v>
      </c>
      <c r="F19" s="38">
        <v>0</v>
      </c>
      <c r="G19" s="38">
        <v>54459.03</v>
      </c>
      <c r="H19" s="38">
        <v>48758.19</v>
      </c>
      <c r="I19" s="38">
        <v>52408.84</v>
      </c>
      <c r="J19" s="38">
        <v>26793.56</v>
      </c>
      <c r="K19" s="38">
        <v>82282.98</v>
      </c>
      <c r="L19" s="38">
        <v>0</v>
      </c>
      <c r="M19" s="38">
        <v>238893.1</v>
      </c>
      <c r="N19" s="38">
        <f t="shared" si="0"/>
        <v>705523.67</v>
      </c>
      <c r="O19" s="50">
        <f>N19</f>
        <v>705523.67</v>
      </c>
      <c r="P19" s="19"/>
      <c r="Q19" s="20"/>
      <c r="R19" s="20"/>
      <c r="S19" s="20"/>
      <c r="T19" s="20"/>
      <c r="U19" s="20"/>
      <c r="V19" s="20"/>
    </row>
    <row r="20" spans="1:22" s="21" customFormat="1" ht="15.75">
      <c r="A20" s="27" t="s">
        <v>47</v>
      </c>
      <c r="B20" s="45">
        <f>B21</f>
        <v>0</v>
      </c>
      <c r="C20" s="45">
        <f>C21</f>
        <v>0</v>
      </c>
      <c r="D20" s="45">
        <f>D21</f>
        <v>0</v>
      </c>
      <c r="E20" s="45">
        <f>E21</f>
        <v>0</v>
      </c>
      <c r="F20" s="45">
        <f>F21</f>
        <v>0</v>
      </c>
      <c r="G20" s="45">
        <f>G21</f>
        <v>0</v>
      </c>
      <c r="H20" s="45">
        <f>H21</f>
        <v>0</v>
      </c>
      <c r="I20" s="45">
        <f>I21</f>
        <v>0</v>
      </c>
      <c r="J20" s="45">
        <f>J22</f>
        <v>0</v>
      </c>
      <c r="K20" s="45">
        <f>K21</f>
        <v>0</v>
      </c>
      <c r="L20" s="45">
        <f>L21</f>
        <v>0</v>
      </c>
      <c r="M20" s="45">
        <f>M21+M22</f>
        <v>22089</v>
      </c>
      <c r="N20" s="38">
        <f t="shared" si="0"/>
        <v>22089</v>
      </c>
      <c r="O20" s="50">
        <f>N21</f>
        <v>10089</v>
      </c>
      <c r="P20" s="19"/>
      <c r="Q20" s="20"/>
      <c r="R20" s="20"/>
      <c r="S20" s="20"/>
      <c r="T20" s="20"/>
      <c r="U20" s="20"/>
      <c r="V20" s="20"/>
    </row>
    <row r="21" spans="1:22" s="29" customFormat="1" ht="16.5">
      <c r="A21" s="22" t="s">
        <v>59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>
        <v>10089</v>
      </c>
      <c r="N21" s="38">
        <f t="shared" si="0"/>
        <v>10089</v>
      </c>
      <c r="O21" s="49"/>
      <c r="P21" s="19"/>
      <c r="Q21" s="20"/>
      <c r="R21" s="20"/>
      <c r="S21" s="20"/>
      <c r="T21" s="20"/>
      <c r="U21" s="20"/>
      <c r="V21" s="20"/>
    </row>
    <row r="22" spans="1:22" s="29" customFormat="1" ht="18">
      <c r="A22" s="22" t="s">
        <v>103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>
        <v>12000</v>
      </c>
      <c r="N22" s="38">
        <f t="shared" si="0"/>
        <v>12000</v>
      </c>
      <c r="O22" s="49"/>
      <c r="P22" s="19"/>
      <c r="Q22" s="20"/>
      <c r="R22" s="20"/>
      <c r="S22" s="20"/>
      <c r="T22" s="20"/>
      <c r="U22" s="20"/>
      <c r="V22" s="20"/>
    </row>
    <row r="23" spans="1:22" s="21" customFormat="1" ht="15.75">
      <c r="A23" s="16" t="s">
        <v>72</v>
      </c>
      <c r="B23" s="45">
        <f>B24+B25+B28+B29</f>
        <v>0</v>
      </c>
      <c r="C23" s="45">
        <f>C24+C25+C28+C29</f>
        <v>0</v>
      </c>
      <c r="D23" s="45">
        <f>D24+D25+D28+D29</f>
        <v>0</v>
      </c>
      <c r="E23" s="45">
        <f>E24+E25+E28+E29</f>
        <v>0</v>
      </c>
      <c r="F23" s="45">
        <f>F24+F25+F28+F29</f>
        <v>0</v>
      </c>
      <c r="G23" s="45">
        <f>G24+G25+G28+G29</f>
        <v>0</v>
      </c>
      <c r="H23" s="45">
        <f>H24+H25+H28+H29</f>
        <v>0</v>
      </c>
      <c r="I23" s="45">
        <f>I24+I25+I28+I29</f>
        <v>0</v>
      </c>
      <c r="J23" s="45">
        <f>J24+J25+J28+J29</f>
        <v>0</v>
      </c>
      <c r="K23" s="45">
        <f>K24+K25+K28+K29</f>
        <v>0</v>
      </c>
      <c r="L23" s="45">
        <f>L24+L25+L28+L29</f>
        <v>0</v>
      </c>
      <c r="M23" s="45">
        <f>M24+M25+M26+M27+M28+M29</f>
        <v>0</v>
      </c>
      <c r="N23" s="38">
        <f t="shared" si="0"/>
        <v>0</v>
      </c>
      <c r="O23" s="50">
        <f>N24+N25+N26+N27+N28+N29</f>
        <v>0</v>
      </c>
      <c r="P23" s="19"/>
      <c r="Q23" s="20"/>
      <c r="R23" s="20"/>
      <c r="S23" s="20"/>
      <c r="T23" s="20"/>
      <c r="U23" s="20"/>
      <c r="V23" s="20"/>
    </row>
    <row r="24" spans="1:22" s="21" customFormat="1" ht="15.75" hidden="1">
      <c r="A24" s="22" t="s">
        <v>104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>
        <f t="shared" si="0"/>
        <v>0</v>
      </c>
      <c r="O24" s="50"/>
      <c r="P24" s="19"/>
      <c r="Q24" s="20"/>
      <c r="R24" s="20"/>
      <c r="S24" s="20"/>
      <c r="T24" s="20"/>
      <c r="U24" s="20"/>
      <c r="V24" s="20"/>
    </row>
    <row r="25" spans="1:22" s="29" customFormat="1" ht="15.75" hidden="1">
      <c r="A25" s="22" t="s">
        <v>105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8">
        <f t="shared" si="0"/>
        <v>0</v>
      </c>
      <c r="O25" s="49"/>
      <c r="P25" s="19"/>
      <c r="Q25" s="20"/>
      <c r="R25" s="20"/>
      <c r="S25" s="20"/>
      <c r="T25" s="20"/>
      <c r="U25" s="20"/>
      <c r="V25" s="20"/>
    </row>
    <row r="26" spans="1:22" s="29" customFormat="1" ht="15.75" hidden="1">
      <c r="A26" s="22" t="s">
        <v>77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8">
        <f t="shared" si="0"/>
        <v>0</v>
      </c>
      <c r="O26" s="49"/>
      <c r="P26" s="19"/>
      <c r="Q26" s="20"/>
      <c r="R26" s="20"/>
      <c r="S26" s="20"/>
      <c r="T26" s="20"/>
      <c r="U26" s="20"/>
      <c r="V26" s="20"/>
    </row>
    <row r="27" spans="1:22" s="29" customFormat="1" ht="15.75" hidden="1">
      <c r="A27" s="22" t="s">
        <v>106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8">
        <f t="shared" si="0"/>
        <v>0</v>
      </c>
      <c r="O27" s="49"/>
      <c r="P27" s="19"/>
      <c r="Q27" s="20"/>
      <c r="R27" s="20"/>
      <c r="S27" s="20"/>
      <c r="T27" s="20"/>
      <c r="U27" s="20"/>
      <c r="V27" s="20"/>
    </row>
    <row r="28" spans="1:22" s="21" customFormat="1" ht="15.75" hidden="1">
      <c r="A28" s="22" t="s">
        <v>107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>
        <f t="shared" si="0"/>
        <v>0</v>
      </c>
      <c r="O28" s="50"/>
      <c r="P28" s="19"/>
      <c r="Q28" s="20"/>
      <c r="R28" s="20"/>
      <c r="S28" s="20"/>
      <c r="T28" s="20"/>
      <c r="U28" s="20"/>
      <c r="V28" s="20"/>
    </row>
    <row r="29" spans="1:22" s="29" customFormat="1" ht="30.75" hidden="1">
      <c r="A29" s="22" t="s">
        <v>108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8">
        <f t="shared" si="0"/>
        <v>0</v>
      </c>
      <c r="O29" s="49"/>
      <c r="P29" s="19"/>
      <c r="Q29" s="20"/>
      <c r="R29" s="20"/>
      <c r="S29" s="20"/>
      <c r="T29" s="20"/>
      <c r="U29" s="20"/>
      <c r="V29" s="20"/>
    </row>
    <row r="30" spans="1:22" s="21" customFormat="1" ht="15.75">
      <c r="A30" s="27" t="s">
        <v>81</v>
      </c>
      <c r="B30" s="45">
        <f>B31+B32+B33+B34</f>
        <v>0</v>
      </c>
      <c r="C30" s="45">
        <f>C31+C32+C33+C34</f>
        <v>0</v>
      </c>
      <c r="D30" s="45">
        <f>D31+D32+D33+D34</f>
        <v>0</v>
      </c>
      <c r="E30" s="45">
        <f>E31+E32+E33+E34</f>
        <v>0</v>
      </c>
      <c r="F30" s="45">
        <f>F31+F32+F33+F34</f>
        <v>0</v>
      </c>
      <c r="G30" s="45">
        <f>G31+G32+G33+G34</f>
        <v>0</v>
      </c>
      <c r="H30" s="45">
        <f>H31+H32+H33+H34</f>
        <v>0</v>
      </c>
      <c r="I30" s="45">
        <f>I31+I32+I33+I34</f>
        <v>0</v>
      </c>
      <c r="J30" s="45">
        <f>J31+J32+J33+J34</f>
        <v>0</v>
      </c>
      <c r="K30" s="45">
        <f>K31+K32+K33+K34</f>
        <v>0</v>
      </c>
      <c r="L30" s="45">
        <f>L31+L32+L33+L34</f>
        <v>0</v>
      </c>
      <c r="M30" s="45">
        <f>M31+M32+M33+M34</f>
        <v>77661</v>
      </c>
      <c r="N30" s="38">
        <f t="shared" si="0"/>
        <v>77661</v>
      </c>
      <c r="O30" s="30">
        <f>N31+N32+N33+N34</f>
        <v>77661</v>
      </c>
      <c r="P30" s="19"/>
      <c r="Q30" s="20"/>
      <c r="R30" s="20"/>
      <c r="S30" s="20"/>
      <c r="T30" s="20"/>
      <c r="U30" s="20"/>
      <c r="V30" s="20"/>
    </row>
    <row r="31" spans="1:22" ht="15.75">
      <c r="A31" s="22" t="s">
        <v>109</v>
      </c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>
        <v>27152</v>
      </c>
      <c r="N31" s="38">
        <f t="shared" si="0"/>
        <v>27152</v>
      </c>
      <c r="O31" s="20"/>
      <c r="P31" s="19"/>
      <c r="Q31" s="20"/>
      <c r="R31" s="20"/>
      <c r="S31" s="20"/>
      <c r="T31" s="20"/>
      <c r="U31" s="20"/>
      <c r="V31" s="20"/>
    </row>
    <row r="32" spans="1:22" ht="16.5">
      <c r="A32" s="22" t="s">
        <v>110</v>
      </c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>
        <v>25365</v>
      </c>
      <c r="N32" s="38">
        <f t="shared" si="0"/>
        <v>25365</v>
      </c>
      <c r="O32" s="20"/>
      <c r="P32" s="19"/>
      <c r="Q32" s="20"/>
      <c r="R32" s="20"/>
      <c r="S32" s="20"/>
      <c r="T32" s="20"/>
      <c r="U32" s="20"/>
      <c r="V32" s="20"/>
    </row>
    <row r="33" spans="1:22" ht="15.75">
      <c r="A33" s="22" t="s">
        <v>91</v>
      </c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>
        <v>25144</v>
      </c>
      <c r="N33" s="38">
        <f t="shared" si="0"/>
        <v>25144</v>
      </c>
      <c r="O33" s="20"/>
      <c r="P33" s="19"/>
      <c r="Q33" s="20"/>
      <c r="R33" s="20"/>
      <c r="S33" s="20"/>
      <c r="T33" s="20"/>
      <c r="U33" s="20"/>
      <c r="V33" s="20"/>
    </row>
    <row r="34" spans="1:22" ht="15.75">
      <c r="A34" s="22" t="s">
        <v>111</v>
      </c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8">
        <f t="shared" si="0"/>
        <v>0</v>
      </c>
      <c r="O34" s="20"/>
      <c r="P34" s="19"/>
      <c r="Q34" s="20"/>
      <c r="R34" s="20"/>
      <c r="S34" s="20"/>
      <c r="T34" s="20"/>
      <c r="U34" s="20"/>
      <c r="V34" s="20"/>
    </row>
    <row r="35" spans="1:22" s="21" customFormat="1" ht="32.25" customHeight="1">
      <c r="A35" s="27" t="s">
        <v>92</v>
      </c>
      <c r="B35" s="38">
        <f>B9++B19+B20+B23+B30</f>
        <v>65866.85</v>
      </c>
      <c r="C35" s="38">
        <f>C9++C19+C20+C23+C30</f>
        <v>238537.97</v>
      </c>
      <c r="D35" s="38">
        <f>D9++D19+D20+D23+D30</f>
        <v>168797.1</v>
      </c>
      <c r="E35" s="38">
        <f>E9++E19+E20+E23+E30</f>
        <v>399884.66</v>
      </c>
      <c r="F35" s="38">
        <f>F9++F19+F20+F23+F30</f>
        <v>111800.74</v>
      </c>
      <c r="G35" s="38">
        <f>G9++G19+G20+G23+G30</f>
        <v>211219.02</v>
      </c>
      <c r="H35" s="38">
        <f>H9++H19+H20+H23+H30</f>
        <v>239891.55</v>
      </c>
      <c r="I35" s="38">
        <f>I9++I19+I20+I23+I30</f>
        <v>147057.2</v>
      </c>
      <c r="J35" s="38">
        <f>J9++J19+J20+J23+J30</f>
        <v>147083.05</v>
      </c>
      <c r="K35" s="38">
        <f>K9++K19+K20+K23+K30</f>
        <v>227401</v>
      </c>
      <c r="L35" s="38">
        <f>L9++L19+L20+L23+L30</f>
        <v>127573.48000000001</v>
      </c>
      <c r="M35" s="38">
        <f>M9++M19+M20+M23+M30</f>
        <v>982087.38</v>
      </c>
      <c r="N35" s="38">
        <f t="shared" si="0"/>
        <v>3067200</v>
      </c>
      <c r="O35" s="34">
        <f>O9+O15+O19+O20+O23+O30</f>
        <v>3055200</v>
      </c>
      <c r="P35" s="19"/>
      <c r="Q35" s="20"/>
      <c r="R35" s="20"/>
      <c r="S35" s="20"/>
      <c r="T35" s="20"/>
      <c r="U35" s="20"/>
      <c r="V35" s="20"/>
    </row>
    <row r="36" spans="1:22" s="21" customFormat="1" ht="32.25" customHeight="1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4"/>
      <c r="P36" s="19"/>
      <c r="Q36" s="20"/>
      <c r="R36" s="20"/>
      <c r="S36" s="20"/>
      <c r="T36" s="20"/>
      <c r="U36" s="20"/>
      <c r="V36" s="20"/>
    </row>
    <row r="37" spans="1:22" s="21" customFormat="1" ht="23.25" customHeight="1">
      <c r="A37" s="43" t="s">
        <v>97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20"/>
      <c r="P37" s="20"/>
      <c r="Q37" s="20"/>
      <c r="R37" s="20"/>
      <c r="S37" s="20"/>
      <c r="T37" s="20"/>
      <c r="U37" s="20"/>
      <c r="V37" s="20"/>
    </row>
    <row r="38" spans="1:22" s="21" customFormat="1" ht="26.25" customHeight="1">
      <c r="A38" s="43" t="s">
        <v>98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20"/>
      <c r="P38" s="20"/>
      <c r="Q38" s="20"/>
      <c r="R38" s="20"/>
      <c r="S38" s="20"/>
      <c r="T38" s="20"/>
      <c r="U38" s="20"/>
      <c r="V38" s="20"/>
    </row>
  </sheetData>
  <sheetProtection selectLockedCells="1" selectUnlockedCells="1"/>
  <mergeCells count="6">
    <mergeCell ref="A1:C1"/>
    <mergeCell ref="A4:N4"/>
    <mergeCell ref="A5:N5"/>
    <mergeCell ref="A6:N6"/>
    <mergeCell ref="A37:N37"/>
    <mergeCell ref="A38:N38"/>
  </mergeCells>
  <printOptions/>
  <pageMargins left="0.5118055555555555" right="0.3541666666666667" top="1.18125" bottom="0.19652777777777777" header="0.5118055555555555" footer="0.5118055555555555"/>
  <pageSetup fitToHeight="1" fitToWidth="1" horizontalDpi="300" verticalDpi="300" orientation="landscape" paperSize="9"/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74"/>
  <sheetViews>
    <sheetView zoomScale="83" zoomScaleNormal="83" zoomScaleSheetLayoutView="71" workbookViewId="0" topLeftCell="A1">
      <selection activeCell="M79" sqref="M79"/>
    </sheetView>
  </sheetViews>
  <sheetFormatPr defaultColWidth="9.140625" defaultRowHeight="12.75"/>
  <cols>
    <col min="1" max="1" width="25.57421875" style="1" customWidth="1"/>
    <col min="2" max="2" width="11.8515625" style="1" customWidth="1"/>
    <col min="3" max="3" width="11.00390625" style="1" customWidth="1"/>
    <col min="4" max="4" width="11.28125" style="2" customWidth="1"/>
    <col min="5" max="5" width="11.140625" style="2" customWidth="1"/>
    <col min="6" max="13" width="11.28125" style="2" customWidth="1"/>
    <col min="14" max="14" width="12.57421875" style="2" customWidth="1"/>
    <col min="15" max="15" width="12.7109375" style="3" customWidth="1"/>
    <col min="16" max="16" width="18.00390625" style="20" customWidth="1"/>
    <col min="17" max="17" width="17.421875" style="20" customWidth="1"/>
    <col min="18" max="18" width="14.8515625" style="3" customWidth="1"/>
    <col min="19" max="16384" width="9.140625" style="3" customWidth="1"/>
  </cols>
  <sheetData>
    <row r="1" spans="1:3" ht="44.25" customHeight="1">
      <c r="A1" s="4"/>
      <c r="B1" s="4"/>
      <c r="C1" s="4"/>
    </row>
    <row r="2" spans="1:14" ht="97.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8.7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7" ht="18.75" customHeight="1">
      <c r="A4" s="8" t="s">
        <v>112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Q4" s="51"/>
    </row>
    <row r="5" spans="1:24" s="15" customFormat="1" ht="32.25" customHeight="1">
      <c r="A5" s="11"/>
      <c r="B5" s="52" t="s">
        <v>3</v>
      </c>
      <c r="C5" s="53" t="s">
        <v>4</v>
      </c>
      <c r="D5" s="53" t="s">
        <v>5</v>
      </c>
      <c r="E5" s="53" t="s">
        <v>6</v>
      </c>
      <c r="F5" s="53" t="s">
        <v>7</v>
      </c>
      <c r="G5" s="53" t="s">
        <v>8</v>
      </c>
      <c r="H5" s="53" t="s">
        <v>9</v>
      </c>
      <c r="I5" s="53" t="s">
        <v>10</v>
      </c>
      <c r="J5" s="53" t="s">
        <v>11</v>
      </c>
      <c r="K5" s="53" t="s">
        <v>12</v>
      </c>
      <c r="L5" s="53" t="s">
        <v>13</v>
      </c>
      <c r="M5" s="53" t="s">
        <v>14</v>
      </c>
      <c r="N5" s="54" t="s">
        <v>15</v>
      </c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s="21" customFormat="1" ht="21" customHeight="1" hidden="1">
      <c r="A6" s="16">
        <v>213</v>
      </c>
      <c r="B6" s="38"/>
      <c r="C6" s="45"/>
      <c r="D6" s="45"/>
      <c r="E6" s="45"/>
      <c r="F6" s="45"/>
      <c r="G6" s="45"/>
      <c r="H6" s="45"/>
      <c r="I6" s="45"/>
      <c r="J6" s="45"/>
      <c r="K6" s="45"/>
      <c r="L6" s="45">
        <f>L7</f>
        <v>0</v>
      </c>
      <c r="M6" s="45">
        <f>M7</f>
        <v>0</v>
      </c>
      <c r="N6" s="38">
        <f aca="true" t="shared" si="0" ref="N6:N72">B6+C6+D6+E6+F6+G6+H6+I6+J6+K6+L6+M6</f>
        <v>0</v>
      </c>
      <c r="O6" s="34">
        <f>N7</f>
        <v>0</v>
      </c>
      <c r="P6" s="31"/>
      <c r="Q6" s="14"/>
      <c r="R6" s="19"/>
      <c r="S6" s="20"/>
      <c r="T6" s="20"/>
      <c r="U6" s="20"/>
      <c r="V6" s="20"/>
      <c r="W6" s="20"/>
      <c r="X6" s="20"/>
    </row>
    <row r="7" spans="1:24" s="21" customFormat="1" ht="21" customHeight="1" hidden="1">
      <c r="A7" s="22" t="s">
        <v>113</v>
      </c>
      <c r="B7" s="55"/>
      <c r="C7" s="56"/>
      <c r="D7" s="56"/>
      <c r="E7" s="56"/>
      <c r="F7" s="56"/>
      <c r="G7" s="56"/>
      <c r="H7" s="56"/>
      <c r="I7" s="56"/>
      <c r="J7" s="56"/>
      <c r="K7" s="56"/>
      <c r="L7" s="37"/>
      <c r="M7" s="37"/>
      <c r="N7" s="38">
        <f t="shared" si="0"/>
        <v>0</v>
      </c>
      <c r="O7" s="20"/>
      <c r="P7" s="31"/>
      <c r="Q7" s="14"/>
      <c r="R7" s="19"/>
      <c r="S7" s="20"/>
      <c r="T7" s="20"/>
      <c r="U7" s="20"/>
      <c r="V7" s="20"/>
      <c r="W7" s="20"/>
      <c r="X7" s="20"/>
    </row>
    <row r="8" spans="1:24" s="21" customFormat="1" ht="18" customHeight="1" hidden="1">
      <c r="A8" s="27" t="s">
        <v>25</v>
      </c>
      <c r="B8" s="45">
        <f>B9</f>
        <v>0</v>
      </c>
      <c r="C8" s="45">
        <f>C9</f>
        <v>0</v>
      </c>
      <c r="D8" s="45">
        <f>D9</f>
        <v>0</v>
      </c>
      <c r="E8" s="45">
        <f>E9</f>
        <v>0</v>
      </c>
      <c r="F8" s="45">
        <v>0</v>
      </c>
      <c r="G8" s="45">
        <v>0</v>
      </c>
      <c r="H8" s="45">
        <f>H9</f>
        <v>0</v>
      </c>
      <c r="I8" s="45">
        <f>I9</f>
        <v>0</v>
      </c>
      <c r="J8" s="45">
        <f>J9</f>
        <v>0</v>
      </c>
      <c r="K8" s="45">
        <f>K9</f>
        <v>0</v>
      </c>
      <c r="L8" s="45">
        <f>L9</f>
        <v>0</v>
      </c>
      <c r="M8" s="45">
        <f>M9</f>
        <v>0</v>
      </c>
      <c r="N8" s="38">
        <f t="shared" si="0"/>
        <v>0</v>
      </c>
      <c r="O8" s="34">
        <f>N9</f>
        <v>0</v>
      </c>
      <c r="P8" s="31"/>
      <c r="Q8" s="14"/>
      <c r="R8" s="19"/>
      <c r="S8" s="20"/>
      <c r="T8" s="20"/>
      <c r="U8" s="20"/>
      <c r="V8" s="20"/>
      <c r="W8" s="20"/>
      <c r="X8" s="20"/>
    </row>
    <row r="9" spans="1:24" ht="18" customHeight="1" hidden="1">
      <c r="A9" s="22" t="s">
        <v>29</v>
      </c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8">
        <f t="shared" si="0"/>
        <v>0</v>
      </c>
      <c r="O9" s="20"/>
      <c r="P9" s="57"/>
      <c r="R9" s="19"/>
      <c r="S9" s="20"/>
      <c r="T9" s="20"/>
      <c r="U9" s="20"/>
      <c r="V9" s="20"/>
      <c r="W9" s="20"/>
      <c r="X9" s="20"/>
    </row>
    <row r="10" spans="1:24" ht="21" customHeight="1" hidden="1">
      <c r="A10" s="22" t="s">
        <v>29</v>
      </c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0"/>
        <v>0</v>
      </c>
      <c r="O10" s="20"/>
      <c r="P10" s="57"/>
      <c r="R10" s="19"/>
      <c r="S10" s="20"/>
      <c r="T10" s="20"/>
      <c r="U10" s="20"/>
      <c r="V10" s="20"/>
      <c r="W10" s="20"/>
      <c r="X10" s="20"/>
    </row>
    <row r="11" spans="1:24" s="21" customFormat="1" ht="24" customHeight="1" hidden="1">
      <c r="A11" s="58">
        <v>224</v>
      </c>
      <c r="B11" s="59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38">
        <f t="shared" si="0"/>
        <v>0</v>
      </c>
      <c r="O11" s="20"/>
      <c r="P11" s="31"/>
      <c r="Q11" s="20"/>
      <c r="R11" s="19"/>
      <c r="S11" s="20"/>
      <c r="T11" s="20"/>
      <c r="U11" s="20"/>
      <c r="V11" s="20"/>
      <c r="W11" s="20"/>
      <c r="X11" s="20"/>
    </row>
    <row r="12" spans="1:24" s="21" customFormat="1" ht="18" customHeight="1" hidden="1">
      <c r="A12" s="27" t="s">
        <v>31</v>
      </c>
      <c r="B12" s="45">
        <f>B24+B25+B26+B27+B28+B29+B30+B31</f>
        <v>0</v>
      </c>
      <c r="C12" s="45">
        <f>C24+C25+C26+C27+C28+C29+C30+C31</f>
        <v>0</v>
      </c>
      <c r="D12" s="45">
        <f>D13+D14</f>
        <v>0</v>
      </c>
      <c r="E12" s="45">
        <f>E24+E25+E26+E27+E28+E29+E30+E31</f>
        <v>0</v>
      </c>
      <c r="F12" s="45">
        <f>F24+F25+F26+F27+F28+F29+F30+F31</f>
        <v>0</v>
      </c>
      <c r="G12" s="45">
        <f>G13+G14+G15+G16+G18+G31</f>
        <v>0</v>
      </c>
      <c r="H12" s="45">
        <f>H24+H25+H26+H27+H28+H29+H30+H31</f>
        <v>0</v>
      </c>
      <c r="I12" s="45">
        <f>I24+I25+I26+I27+I28+I29+I30+I31</f>
        <v>0</v>
      </c>
      <c r="J12" s="45">
        <f>J24+J25+J26+J27+J28+J29+J30+J31</f>
        <v>0</v>
      </c>
      <c r="K12" s="45">
        <f>K24+K25+K26+K27+K28+K29+K30+K31</f>
        <v>0</v>
      </c>
      <c r="L12" s="45">
        <f>L24+L25+L26+L27+L28+L29+L30+L31</f>
        <v>0</v>
      </c>
      <c r="M12" s="45">
        <f>M24+M25+M26+M27+M28+M29+M30+M31</f>
        <v>0</v>
      </c>
      <c r="N12" s="38">
        <f t="shared" si="0"/>
        <v>0</v>
      </c>
      <c r="O12" s="34">
        <f>N13+N14+N15+N16+N18+N31</f>
        <v>0</v>
      </c>
      <c r="P12" s="31"/>
      <c r="Q12" s="20"/>
      <c r="R12" s="19"/>
      <c r="S12" s="20"/>
      <c r="T12" s="20"/>
      <c r="U12" s="20"/>
      <c r="V12" s="20"/>
      <c r="W12" s="20"/>
      <c r="X12" s="20"/>
    </row>
    <row r="13" spans="1:18" s="20" customFormat="1" ht="18" hidden="1">
      <c r="A13" s="22" t="s">
        <v>103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0"/>
        <v>0</v>
      </c>
      <c r="P13" s="57"/>
      <c r="R13" s="19"/>
    </row>
    <row r="14" spans="1:18" s="20" customFormat="1" ht="30.75" hidden="1">
      <c r="A14" s="22" t="s">
        <v>114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0"/>
        <v>0</v>
      </c>
      <c r="P14" s="57"/>
      <c r="R14" s="19"/>
    </row>
    <row r="15" spans="1:24" ht="18" hidden="1">
      <c r="A15" s="22" t="s">
        <v>115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8">
        <f t="shared" si="0"/>
        <v>0</v>
      </c>
      <c r="O15" s="20"/>
      <c r="P15" s="57"/>
      <c r="R15" s="19"/>
      <c r="S15" s="20"/>
      <c r="T15" s="20"/>
      <c r="U15" s="20"/>
      <c r="V15" s="20"/>
      <c r="W15" s="20"/>
      <c r="X15" s="20"/>
    </row>
    <row r="16" spans="1:24" ht="18" hidden="1">
      <c r="A16" s="22" t="s">
        <v>32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>
        <f t="shared" si="0"/>
        <v>0</v>
      </c>
      <c r="O16" s="20"/>
      <c r="P16" s="57"/>
      <c r="R16" s="19"/>
      <c r="S16" s="20"/>
      <c r="T16" s="20"/>
      <c r="U16" s="20"/>
      <c r="V16" s="20"/>
      <c r="W16" s="20"/>
      <c r="X16" s="20"/>
    </row>
    <row r="17" spans="1:24" ht="18" hidden="1">
      <c r="A17" s="22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8">
        <f t="shared" si="0"/>
        <v>0</v>
      </c>
      <c r="O17" s="20"/>
      <c r="P17" s="57"/>
      <c r="R17" s="19"/>
      <c r="S17" s="20"/>
      <c r="T17" s="20"/>
      <c r="U17" s="20"/>
      <c r="V17" s="20"/>
      <c r="W17" s="20"/>
      <c r="X17" s="20"/>
    </row>
    <row r="18" spans="1:24" ht="45.75" hidden="1">
      <c r="A18" s="22" t="s">
        <v>116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8">
        <f t="shared" si="0"/>
        <v>0</v>
      </c>
      <c r="O18" s="20"/>
      <c r="P18" s="57"/>
      <c r="R18" s="19"/>
      <c r="S18" s="20"/>
      <c r="T18" s="20"/>
      <c r="U18" s="20"/>
      <c r="V18" s="20"/>
      <c r="W18" s="20"/>
      <c r="X18" s="20"/>
    </row>
    <row r="19" spans="1:24" ht="18" hidden="1">
      <c r="A19" s="22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8">
        <f t="shared" si="0"/>
        <v>0</v>
      </c>
      <c r="O19" s="20"/>
      <c r="P19" s="57"/>
      <c r="R19" s="19"/>
      <c r="S19" s="20"/>
      <c r="T19" s="20"/>
      <c r="U19" s="20"/>
      <c r="V19" s="20"/>
      <c r="W19" s="20"/>
      <c r="X19" s="20"/>
    </row>
    <row r="20" spans="1:24" ht="18" hidden="1">
      <c r="A20" s="22" t="s">
        <v>117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>
        <f t="shared" si="0"/>
        <v>0</v>
      </c>
      <c r="O20" s="20"/>
      <c r="P20" s="57"/>
      <c r="R20" s="19"/>
      <c r="S20" s="20"/>
      <c r="T20" s="20"/>
      <c r="U20" s="20"/>
      <c r="V20" s="20"/>
      <c r="W20" s="20"/>
      <c r="X20" s="20"/>
    </row>
    <row r="21" spans="1:24" ht="18" hidden="1">
      <c r="A21" s="22" t="s">
        <v>118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>
        <f t="shared" si="0"/>
        <v>0</v>
      </c>
      <c r="O21" s="20"/>
      <c r="P21" s="57"/>
      <c r="R21" s="19"/>
      <c r="S21" s="20"/>
      <c r="T21" s="20"/>
      <c r="U21" s="20"/>
      <c r="V21" s="20"/>
      <c r="W21" s="20"/>
      <c r="X21" s="20"/>
    </row>
    <row r="22" spans="1:24" ht="30.75" hidden="1">
      <c r="A22" s="22" t="s">
        <v>119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8">
        <f t="shared" si="0"/>
        <v>0</v>
      </c>
      <c r="O22" s="20"/>
      <c r="P22" s="57"/>
      <c r="R22" s="19"/>
      <c r="S22" s="20"/>
      <c r="T22" s="20"/>
      <c r="U22" s="20"/>
      <c r="V22" s="20"/>
      <c r="W22" s="20"/>
      <c r="X22" s="20"/>
    </row>
    <row r="23" spans="1:24" ht="30.75" hidden="1">
      <c r="A23" s="22" t="s">
        <v>120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>
        <f t="shared" si="0"/>
        <v>0</v>
      </c>
      <c r="O23" s="20"/>
      <c r="P23" s="57"/>
      <c r="R23" s="19"/>
      <c r="S23" s="20"/>
      <c r="T23" s="20"/>
      <c r="U23" s="20"/>
      <c r="V23" s="20"/>
      <c r="W23" s="20"/>
      <c r="X23" s="20"/>
    </row>
    <row r="24" spans="1:24" ht="60.75" hidden="1">
      <c r="A24" s="22" t="s">
        <v>121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>
        <f t="shared" si="0"/>
        <v>0</v>
      </c>
      <c r="O24" s="20"/>
      <c r="P24" s="57"/>
      <c r="R24" s="19"/>
      <c r="S24" s="20"/>
      <c r="T24" s="20"/>
      <c r="U24" s="20"/>
      <c r="V24" s="20"/>
      <c r="W24" s="20"/>
      <c r="X24" s="20"/>
    </row>
    <row r="25" spans="1:24" ht="36" customHeight="1" hidden="1">
      <c r="A25" s="22" t="s">
        <v>122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8">
        <f t="shared" si="0"/>
        <v>0</v>
      </c>
      <c r="O25" s="20"/>
      <c r="P25" s="57"/>
      <c r="R25" s="19"/>
      <c r="S25" s="20"/>
      <c r="T25" s="20"/>
      <c r="U25" s="20"/>
      <c r="V25" s="20"/>
      <c r="W25" s="20"/>
      <c r="X25" s="20"/>
    </row>
    <row r="26" spans="1:24" ht="36" customHeight="1" hidden="1">
      <c r="A26" s="22" t="s">
        <v>123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8">
        <f t="shared" si="0"/>
        <v>0</v>
      </c>
      <c r="O26" s="20"/>
      <c r="P26" s="57"/>
      <c r="R26" s="19"/>
      <c r="S26" s="20"/>
      <c r="T26" s="20"/>
      <c r="U26" s="20"/>
      <c r="V26" s="20"/>
      <c r="W26" s="20"/>
      <c r="X26" s="20"/>
    </row>
    <row r="27" spans="1:24" ht="30.75" hidden="1">
      <c r="A27" s="22" t="s">
        <v>36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8">
        <f t="shared" si="0"/>
        <v>0</v>
      </c>
      <c r="O27" s="20"/>
      <c r="P27" s="57"/>
      <c r="R27" s="19"/>
      <c r="S27" s="20"/>
      <c r="T27" s="20"/>
      <c r="U27" s="20"/>
      <c r="V27" s="20"/>
      <c r="W27" s="20"/>
      <c r="X27" s="20"/>
    </row>
    <row r="28" spans="1:24" ht="30.75" hidden="1">
      <c r="A28" s="22" t="s">
        <v>124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>
        <f t="shared" si="0"/>
        <v>0</v>
      </c>
      <c r="O28" s="20"/>
      <c r="P28" s="57"/>
      <c r="R28" s="19"/>
      <c r="S28" s="20"/>
      <c r="T28" s="20"/>
      <c r="U28" s="20"/>
      <c r="V28" s="20"/>
      <c r="W28" s="20"/>
      <c r="X28" s="20"/>
    </row>
    <row r="29" spans="1:24" ht="18" hidden="1">
      <c r="A29" s="22" t="s">
        <v>125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8">
        <f t="shared" si="0"/>
        <v>0</v>
      </c>
      <c r="O29" s="20"/>
      <c r="P29" s="57"/>
      <c r="R29" s="19"/>
      <c r="S29" s="20"/>
      <c r="T29" s="20"/>
      <c r="U29" s="20"/>
      <c r="V29" s="20"/>
      <c r="W29" s="20"/>
      <c r="X29" s="20"/>
    </row>
    <row r="30" spans="1:24" ht="18" hidden="1">
      <c r="A30" s="22" t="s">
        <v>32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8">
        <f t="shared" si="0"/>
        <v>0</v>
      </c>
      <c r="O30" s="20"/>
      <c r="P30" s="57"/>
      <c r="R30" s="19"/>
      <c r="S30" s="20"/>
      <c r="T30" s="20"/>
      <c r="U30" s="20"/>
      <c r="V30" s="20"/>
      <c r="W30" s="20"/>
      <c r="X30" s="20"/>
    </row>
    <row r="31" spans="1:24" ht="46.5" customHeight="1" hidden="1">
      <c r="A31" s="22" t="s">
        <v>126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8">
        <f t="shared" si="0"/>
        <v>0</v>
      </c>
      <c r="O31" s="20"/>
      <c r="P31" s="57"/>
      <c r="R31" s="19"/>
      <c r="S31" s="20"/>
      <c r="T31" s="20"/>
      <c r="U31" s="20"/>
      <c r="V31" s="20"/>
      <c r="W31" s="20"/>
      <c r="X31" s="20"/>
    </row>
    <row r="32" spans="1:24" ht="18" hidden="1">
      <c r="A32" s="22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8">
        <f t="shared" si="0"/>
        <v>0</v>
      </c>
      <c r="O32" s="20"/>
      <c r="P32" s="57"/>
      <c r="R32" s="19"/>
      <c r="S32" s="20"/>
      <c r="T32" s="20"/>
      <c r="U32" s="20"/>
      <c r="V32" s="20"/>
      <c r="W32" s="20"/>
      <c r="X32" s="20"/>
    </row>
    <row r="33" spans="1:24" ht="18" hidden="1">
      <c r="A33" s="22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8">
        <f t="shared" si="0"/>
        <v>0</v>
      </c>
      <c r="O33" s="20"/>
      <c r="P33" s="57"/>
      <c r="R33" s="19"/>
      <c r="S33" s="20"/>
      <c r="T33" s="20"/>
      <c r="U33" s="20"/>
      <c r="V33" s="20"/>
      <c r="W33" s="20"/>
      <c r="X33" s="20"/>
    </row>
    <row r="34" spans="1:24" s="21" customFormat="1" ht="18" hidden="1">
      <c r="A34" s="27" t="s">
        <v>47</v>
      </c>
      <c r="B34" s="45">
        <f>B36+B37+B38+B42+B43</f>
        <v>0</v>
      </c>
      <c r="C34" s="45">
        <f>C36+C37+C38+C42+C43</f>
        <v>0</v>
      </c>
      <c r="D34" s="45">
        <f>D37</f>
        <v>0</v>
      </c>
      <c r="E34" s="45">
        <f>E36+E37+E38+E42+E43</f>
        <v>0</v>
      </c>
      <c r="F34" s="45">
        <f>F36+F37+F38+F42+F43</f>
        <v>0</v>
      </c>
      <c r="G34" s="45">
        <f>G36+G37+G38+G42+G43</f>
        <v>0</v>
      </c>
      <c r="H34" s="45">
        <f>H36+H37+H38+H42+H43</f>
        <v>0</v>
      </c>
      <c r="I34" s="45">
        <f>I36+I37+I38+I42+I43</f>
        <v>0</v>
      </c>
      <c r="J34" s="45">
        <f>J36+J37+J38+J42+J43</f>
        <v>0</v>
      </c>
      <c r="K34" s="45">
        <f>K36+K37+K38+K42+K43</f>
        <v>0</v>
      </c>
      <c r="L34" s="45">
        <f>L36+L37+L38+L42+L43</f>
        <v>0</v>
      </c>
      <c r="M34" s="45">
        <f>M36+M37+M38+M42+M43</f>
        <v>0</v>
      </c>
      <c r="N34" s="38">
        <f t="shared" si="0"/>
        <v>0</v>
      </c>
      <c r="O34" s="34">
        <f>N37+N38</f>
        <v>0</v>
      </c>
      <c r="P34" s="31"/>
      <c r="Q34" s="20"/>
      <c r="R34" s="19"/>
      <c r="S34" s="20"/>
      <c r="T34" s="20"/>
      <c r="U34" s="20"/>
      <c r="V34" s="20"/>
      <c r="W34" s="20"/>
      <c r="X34" s="20"/>
    </row>
    <row r="35" spans="1:18" s="20" customFormat="1" ht="18" hidden="1">
      <c r="A35" s="22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8">
        <f t="shared" si="0"/>
        <v>0</v>
      </c>
      <c r="P35" s="57"/>
      <c r="R35" s="19"/>
    </row>
    <row r="36" spans="1:18" s="20" customFormat="1" ht="18" hidden="1">
      <c r="A36" s="22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8">
        <f t="shared" si="0"/>
        <v>0</v>
      </c>
      <c r="P36" s="57"/>
      <c r="R36" s="19"/>
    </row>
    <row r="37" spans="1:18" s="20" customFormat="1" ht="45.75" hidden="1">
      <c r="A37" s="22" t="s">
        <v>127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8">
        <f t="shared" si="0"/>
        <v>0</v>
      </c>
      <c r="P37" s="57"/>
      <c r="R37" s="19"/>
    </row>
    <row r="38" spans="1:18" s="20" customFormat="1" ht="18" hidden="1">
      <c r="A38" s="22" t="s">
        <v>128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8">
        <f t="shared" si="0"/>
        <v>0</v>
      </c>
      <c r="P38" s="57"/>
      <c r="R38" s="19"/>
    </row>
    <row r="39" spans="1:18" s="20" customFormat="1" ht="30.75" hidden="1">
      <c r="A39" s="22" t="s">
        <v>129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8">
        <f t="shared" si="0"/>
        <v>0</v>
      </c>
      <c r="P39" s="57"/>
      <c r="R39" s="19"/>
    </row>
    <row r="40" spans="1:18" s="20" customFormat="1" ht="30.75" hidden="1">
      <c r="A40" s="22" t="s">
        <v>64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8">
        <f t="shared" si="0"/>
        <v>0</v>
      </c>
      <c r="P40" s="57"/>
      <c r="R40" s="19"/>
    </row>
    <row r="41" spans="1:18" s="20" customFormat="1" ht="30.75" hidden="1">
      <c r="A41" s="22" t="s">
        <v>130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8">
        <f t="shared" si="0"/>
        <v>0</v>
      </c>
      <c r="P41" s="57"/>
      <c r="R41" s="19"/>
    </row>
    <row r="42" spans="1:18" s="20" customFormat="1" ht="18" hidden="1">
      <c r="A42" s="22" t="s">
        <v>131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8">
        <f t="shared" si="0"/>
        <v>0</v>
      </c>
      <c r="P42" s="57"/>
      <c r="R42" s="19"/>
    </row>
    <row r="43" spans="1:18" s="20" customFormat="1" ht="30.75" hidden="1">
      <c r="A43" s="22" t="s">
        <v>132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8">
        <f t="shared" si="0"/>
        <v>0</v>
      </c>
      <c r="P43" s="57"/>
      <c r="R43" s="19"/>
    </row>
    <row r="44" spans="1:18" s="20" customFormat="1" ht="30.75" hidden="1">
      <c r="A44" s="22" t="s">
        <v>133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8">
        <f t="shared" si="0"/>
        <v>0</v>
      </c>
      <c r="P44" s="57"/>
      <c r="R44" s="19"/>
    </row>
    <row r="45" spans="1:18" s="20" customFormat="1" ht="30.75" hidden="1">
      <c r="A45" s="22" t="s">
        <v>134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8">
        <f t="shared" si="0"/>
        <v>0</v>
      </c>
      <c r="P45" s="57"/>
      <c r="R45" s="19"/>
    </row>
    <row r="46" spans="1:18" s="20" customFormat="1" ht="45.75" hidden="1">
      <c r="A46" s="22" t="s">
        <v>135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8">
        <f t="shared" si="0"/>
        <v>0</v>
      </c>
      <c r="P46" s="57"/>
      <c r="R46" s="19"/>
    </row>
    <row r="47" spans="1:18" s="20" customFormat="1" ht="30.75" hidden="1">
      <c r="A47" s="22" t="s">
        <v>136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8">
        <f t="shared" si="0"/>
        <v>0</v>
      </c>
      <c r="P47" s="57"/>
      <c r="R47" s="19"/>
    </row>
    <row r="48" spans="1:18" s="20" customFormat="1" ht="18" hidden="1">
      <c r="A48" s="22" t="s">
        <v>137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8">
        <f t="shared" si="0"/>
        <v>0</v>
      </c>
      <c r="P48" s="57"/>
      <c r="R48" s="19"/>
    </row>
    <row r="49" spans="1:18" s="20" customFormat="1" ht="60.75" hidden="1">
      <c r="A49" s="22" t="s">
        <v>138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8">
        <f t="shared" si="0"/>
        <v>0</v>
      </c>
      <c r="P49" s="57"/>
      <c r="R49" s="19"/>
    </row>
    <row r="50" spans="1:18" s="20" customFormat="1" ht="30.75" hidden="1">
      <c r="A50" s="22" t="s">
        <v>139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8">
        <f t="shared" si="0"/>
        <v>0</v>
      </c>
      <c r="P50" s="57"/>
      <c r="R50" s="19"/>
    </row>
    <row r="51" spans="1:24" s="21" customFormat="1" ht="18" hidden="1">
      <c r="A51" s="27" t="s">
        <v>68</v>
      </c>
      <c r="B51" s="45">
        <f>B56+B59</f>
        <v>0</v>
      </c>
      <c r="C51" s="45">
        <f>C56+C59</f>
        <v>0</v>
      </c>
      <c r="D51" s="45">
        <f>D56+D59</f>
        <v>0</v>
      </c>
      <c r="E51" s="45">
        <f>E56+E59</f>
        <v>0</v>
      </c>
      <c r="F51" s="45">
        <f>F56+F59</f>
        <v>0</v>
      </c>
      <c r="G51" s="45">
        <f>G56+G59</f>
        <v>0</v>
      </c>
      <c r="H51" s="45">
        <f>H56+H59</f>
        <v>0</v>
      </c>
      <c r="I51" s="45">
        <f>I56+I59</f>
        <v>0</v>
      </c>
      <c r="J51" s="45">
        <f>J56+J59</f>
        <v>0</v>
      </c>
      <c r="K51" s="45">
        <f>K56+K59</f>
        <v>0</v>
      </c>
      <c r="L51" s="45">
        <f>L56+L59</f>
        <v>0</v>
      </c>
      <c r="M51" s="45">
        <f>M56+M59</f>
        <v>0</v>
      </c>
      <c r="N51" s="38">
        <f t="shared" si="0"/>
        <v>0</v>
      </c>
      <c r="O51" s="34">
        <f>N56+N59</f>
        <v>0</v>
      </c>
      <c r="P51" s="31"/>
      <c r="Q51" s="20"/>
      <c r="R51" s="19"/>
      <c r="S51" s="20"/>
      <c r="T51" s="20"/>
      <c r="U51" s="20"/>
      <c r="V51" s="20"/>
      <c r="W51" s="20"/>
      <c r="X51" s="20"/>
    </row>
    <row r="52" spans="1:24" s="29" customFormat="1" ht="18" hidden="1">
      <c r="A52" s="22" t="s">
        <v>69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8">
        <f t="shared" si="0"/>
        <v>0</v>
      </c>
      <c r="O52" s="20"/>
      <c r="P52" s="57"/>
      <c r="Q52" s="20"/>
      <c r="R52" s="19"/>
      <c r="S52" s="20"/>
      <c r="T52" s="20"/>
      <c r="U52" s="20"/>
      <c r="V52" s="20"/>
      <c r="W52" s="20"/>
      <c r="X52" s="20"/>
    </row>
    <row r="53" spans="1:24" s="29" customFormat="1" ht="18" hidden="1">
      <c r="A53" s="61" t="s">
        <v>140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38">
        <f t="shared" si="0"/>
        <v>0</v>
      </c>
      <c r="O53" s="20"/>
      <c r="P53" s="57"/>
      <c r="Q53" s="20"/>
      <c r="R53" s="19"/>
      <c r="S53" s="20"/>
      <c r="T53" s="20"/>
      <c r="U53" s="20"/>
      <c r="V53" s="20"/>
      <c r="W53" s="20"/>
      <c r="X53" s="20"/>
    </row>
    <row r="54" spans="1:24" s="29" customFormat="1" ht="18" hidden="1">
      <c r="A54" s="61" t="s">
        <v>70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38">
        <f t="shared" si="0"/>
        <v>0</v>
      </c>
      <c r="O54" s="20"/>
      <c r="P54" s="57"/>
      <c r="Q54" s="20"/>
      <c r="R54" s="19"/>
      <c r="S54" s="20"/>
      <c r="T54" s="20"/>
      <c r="U54" s="20"/>
      <c r="V54" s="20"/>
      <c r="W54" s="20"/>
      <c r="X54" s="20"/>
    </row>
    <row r="55" spans="1:24" s="29" customFormat="1" ht="30.75" hidden="1">
      <c r="A55" s="61" t="s">
        <v>141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38">
        <f t="shared" si="0"/>
        <v>0</v>
      </c>
      <c r="O55" s="20"/>
      <c r="P55" s="57"/>
      <c r="Q55" s="20"/>
      <c r="R55" s="19"/>
      <c r="S55" s="20"/>
      <c r="T55" s="20"/>
      <c r="U55" s="20"/>
      <c r="V55" s="20"/>
      <c r="W55" s="20"/>
      <c r="X55" s="20"/>
    </row>
    <row r="56" spans="1:24" s="29" customFormat="1" ht="18" hidden="1">
      <c r="A56" s="22" t="s">
        <v>142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8">
        <f t="shared" si="0"/>
        <v>0</v>
      </c>
      <c r="O56" s="20"/>
      <c r="P56" s="57"/>
      <c r="Q56" s="20"/>
      <c r="R56" s="19"/>
      <c r="S56" s="20"/>
      <c r="T56" s="20"/>
      <c r="U56" s="20"/>
      <c r="V56" s="20"/>
      <c r="W56" s="20"/>
      <c r="X56" s="20"/>
    </row>
    <row r="57" spans="1:24" s="29" customFormat="1" ht="18" hidden="1">
      <c r="A57" s="22" t="s">
        <v>143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8">
        <f t="shared" si="0"/>
        <v>0</v>
      </c>
      <c r="O57" s="20"/>
      <c r="P57" s="57"/>
      <c r="Q57" s="20"/>
      <c r="R57" s="19"/>
      <c r="S57" s="20"/>
      <c r="T57" s="20"/>
      <c r="U57" s="20"/>
      <c r="V57" s="20"/>
      <c r="W57" s="20"/>
      <c r="X57" s="20"/>
    </row>
    <row r="58" spans="1:24" ht="18" hidden="1">
      <c r="A58" s="22" t="s">
        <v>144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8">
        <f t="shared" si="0"/>
        <v>0</v>
      </c>
      <c r="O58" s="20"/>
      <c r="P58" s="57"/>
      <c r="R58" s="19"/>
      <c r="S58" s="20"/>
      <c r="T58" s="20"/>
      <c r="U58" s="20"/>
      <c r="V58" s="20"/>
      <c r="W58" s="20"/>
      <c r="X58" s="20"/>
    </row>
    <row r="59" spans="1:24" ht="18" hidden="1">
      <c r="A59" s="22" t="s">
        <v>145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8">
        <f t="shared" si="0"/>
        <v>0</v>
      </c>
      <c r="O59" s="20"/>
      <c r="P59" s="57"/>
      <c r="R59" s="19"/>
      <c r="S59" s="20"/>
      <c r="T59" s="20"/>
      <c r="U59" s="20"/>
      <c r="V59" s="20"/>
      <c r="W59" s="20"/>
      <c r="X59" s="20"/>
    </row>
    <row r="60" spans="1:24" ht="18" hidden="1">
      <c r="A60" s="22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8">
        <f t="shared" si="0"/>
        <v>0</v>
      </c>
      <c r="O60" s="20"/>
      <c r="P60" s="57"/>
      <c r="R60" s="19"/>
      <c r="S60" s="20"/>
      <c r="T60" s="20"/>
      <c r="U60" s="20"/>
      <c r="V60" s="20"/>
      <c r="W60" s="20"/>
      <c r="X60" s="20"/>
    </row>
    <row r="61" spans="1:24" s="29" customFormat="1" ht="18" hidden="1">
      <c r="A61" s="22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8">
        <f t="shared" si="0"/>
        <v>0</v>
      </c>
      <c r="O61" s="20"/>
      <c r="P61" s="57"/>
      <c r="Q61" s="20"/>
      <c r="R61" s="19"/>
      <c r="S61" s="20"/>
      <c r="T61" s="20"/>
      <c r="U61" s="20"/>
      <c r="V61" s="20"/>
      <c r="W61" s="20"/>
      <c r="X61" s="20"/>
    </row>
    <row r="62" spans="1:24" s="29" customFormat="1" ht="18" hidden="1">
      <c r="A62" s="22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8">
        <f t="shared" si="0"/>
        <v>0</v>
      </c>
      <c r="O62" s="20"/>
      <c r="P62" s="57"/>
      <c r="Q62" s="20"/>
      <c r="R62" s="19"/>
      <c r="S62" s="20"/>
      <c r="T62" s="20"/>
      <c r="U62" s="20"/>
      <c r="V62" s="20"/>
      <c r="W62" s="20"/>
      <c r="X62" s="20"/>
    </row>
    <row r="63" spans="1:24" s="29" customFormat="1" ht="18" hidden="1">
      <c r="A63" s="22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8">
        <f t="shared" si="0"/>
        <v>0</v>
      </c>
      <c r="O63" s="20"/>
      <c r="P63" s="57"/>
      <c r="Q63" s="20"/>
      <c r="R63" s="19"/>
      <c r="S63" s="20"/>
      <c r="T63" s="20"/>
      <c r="U63" s="20"/>
      <c r="V63" s="20"/>
      <c r="W63" s="20"/>
      <c r="X63" s="20"/>
    </row>
    <row r="64" spans="1:24" s="29" customFormat="1" ht="18" hidden="1">
      <c r="A64" s="22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8">
        <f t="shared" si="0"/>
        <v>0</v>
      </c>
      <c r="O64" s="20"/>
      <c r="P64" s="57"/>
      <c r="Q64" s="20"/>
      <c r="R64" s="19"/>
      <c r="S64" s="20"/>
      <c r="T64" s="20"/>
      <c r="U64" s="20"/>
      <c r="V64" s="20"/>
      <c r="W64" s="20"/>
      <c r="X64" s="20"/>
    </row>
    <row r="65" spans="1:24" s="29" customFormat="1" ht="18" hidden="1">
      <c r="A65" s="22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8">
        <f t="shared" si="0"/>
        <v>0</v>
      </c>
      <c r="O65" s="20"/>
      <c r="P65" s="57"/>
      <c r="Q65" s="20"/>
      <c r="R65" s="19"/>
      <c r="S65" s="20"/>
      <c r="T65" s="20"/>
      <c r="U65" s="20"/>
      <c r="V65" s="20"/>
      <c r="W65" s="20"/>
      <c r="X65" s="20"/>
    </row>
    <row r="66" spans="1:24" s="21" customFormat="1" ht="18" hidden="1">
      <c r="A66" s="16" t="s">
        <v>72</v>
      </c>
      <c r="B66" s="45">
        <v>0</v>
      </c>
      <c r="C66" s="45">
        <v>0</v>
      </c>
      <c r="D66" s="45">
        <f>D67</f>
        <v>0</v>
      </c>
      <c r="E66" s="45">
        <v>0</v>
      </c>
      <c r="F66" s="45">
        <v>0</v>
      </c>
      <c r="G66" s="45">
        <v>0</v>
      </c>
      <c r="H66" s="45">
        <f>H67+H68</f>
        <v>0</v>
      </c>
      <c r="I66" s="45">
        <f>I67+I68</f>
        <v>0</v>
      </c>
      <c r="J66" s="45">
        <f>J67+J68</f>
        <v>0</v>
      </c>
      <c r="K66" s="45">
        <f>K67+K68</f>
        <v>0</v>
      </c>
      <c r="L66" s="45">
        <f>L67+L68</f>
        <v>0</v>
      </c>
      <c r="M66" s="45">
        <f>M67+M68</f>
        <v>0</v>
      </c>
      <c r="N66" s="38">
        <f t="shared" si="0"/>
        <v>0</v>
      </c>
      <c r="O66" s="34">
        <f>N67+N68</f>
        <v>0</v>
      </c>
      <c r="P66" s="31"/>
      <c r="Q66" s="20"/>
      <c r="R66" s="19"/>
      <c r="S66" s="20"/>
      <c r="T66" s="20"/>
      <c r="U66" s="20"/>
      <c r="V66" s="20"/>
      <c r="W66" s="20"/>
      <c r="X66" s="20"/>
    </row>
    <row r="67" spans="1:18" s="20" customFormat="1" ht="18" hidden="1">
      <c r="A67" s="22" t="s">
        <v>146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55">
        <f t="shared" si="0"/>
        <v>0</v>
      </c>
      <c r="P67" s="57"/>
      <c r="R67" s="19"/>
    </row>
    <row r="68" spans="1:18" s="20" customFormat="1" ht="18" hidden="1">
      <c r="A68" s="22" t="s">
        <v>147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55">
        <f t="shared" si="0"/>
        <v>0</v>
      </c>
      <c r="P68" s="57"/>
      <c r="R68" s="19"/>
    </row>
    <row r="69" spans="1:18" s="20" customFormat="1" ht="18" hidden="1">
      <c r="A69" s="22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55">
        <f t="shared" si="0"/>
        <v>0</v>
      </c>
      <c r="P69" s="57"/>
      <c r="R69" s="19"/>
    </row>
    <row r="70" spans="1:24" s="21" customFormat="1" ht="18">
      <c r="A70" s="27" t="s">
        <v>81</v>
      </c>
      <c r="B70" s="45">
        <f>B71</f>
        <v>0</v>
      </c>
      <c r="C70" s="45">
        <f>C71</f>
        <v>1221.32</v>
      </c>
      <c r="D70" s="45">
        <f>D71</f>
        <v>24791.02</v>
      </c>
      <c r="E70" s="45">
        <f>E71</f>
        <v>10970.1</v>
      </c>
      <c r="F70" s="45">
        <f>F71</f>
        <v>15273.16</v>
      </c>
      <c r="G70" s="45">
        <f>G71</f>
        <v>25393.15</v>
      </c>
      <c r="H70" s="45">
        <f>H71</f>
        <v>4184.13</v>
      </c>
      <c r="I70" s="45">
        <f>I71</f>
        <v>18078.72</v>
      </c>
      <c r="J70" s="45">
        <f>J71</f>
        <v>11655</v>
      </c>
      <c r="K70" s="45">
        <f>K71</f>
        <v>6498.6</v>
      </c>
      <c r="L70" s="45">
        <f>L71</f>
        <v>7069.48</v>
      </c>
      <c r="M70" s="45">
        <f>M71</f>
        <v>43865.82</v>
      </c>
      <c r="N70" s="38">
        <f t="shared" si="0"/>
        <v>169000.5</v>
      </c>
      <c r="O70" s="34">
        <f>N71</f>
        <v>169000.5</v>
      </c>
      <c r="P70" s="31"/>
      <c r="Q70" s="31"/>
      <c r="R70" s="19"/>
      <c r="S70" s="20"/>
      <c r="T70" s="20"/>
      <c r="U70" s="20"/>
      <c r="V70" s="20"/>
      <c r="W70" s="20"/>
      <c r="X70" s="20"/>
    </row>
    <row r="71" spans="1:24" ht="18.75">
      <c r="A71" s="22" t="s">
        <v>148</v>
      </c>
      <c r="B71" s="36"/>
      <c r="C71" s="37">
        <v>1221.32</v>
      </c>
      <c r="D71" s="37">
        <v>24791.02</v>
      </c>
      <c r="E71" s="37">
        <v>10970.1</v>
      </c>
      <c r="F71" s="37">
        <v>15273.16</v>
      </c>
      <c r="G71" s="37">
        <v>25393.15</v>
      </c>
      <c r="H71" s="37">
        <v>4184.13</v>
      </c>
      <c r="I71" s="37">
        <v>18078.72</v>
      </c>
      <c r="J71" s="37">
        <v>11655</v>
      </c>
      <c r="K71" s="37">
        <v>6498.6</v>
      </c>
      <c r="L71" s="37">
        <v>7069.48</v>
      </c>
      <c r="M71" s="37">
        <v>43865.82</v>
      </c>
      <c r="N71" s="38">
        <f t="shared" si="0"/>
        <v>169000.5</v>
      </c>
      <c r="O71" s="20"/>
      <c r="P71" s="57"/>
      <c r="Q71" s="57"/>
      <c r="R71" s="19"/>
      <c r="S71" s="20"/>
      <c r="T71" s="20"/>
      <c r="U71" s="20"/>
      <c r="V71" s="20"/>
      <c r="W71" s="20"/>
      <c r="X71" s="20"/>
    </row>
    <row r="72" spans="1:24" s="21" customFormat="1" ht="32.25" customHeight="1">
      <c r="A72" s="27" t="s">
        <v>92</v>
      </c>
      <c r="B72" s="38">
        <f>B6+B8+B12+B34+B51+B66+B70</f>
        <v>0</v>
      </c>
      <c r="C72" s="38">
        <f>C6+C8+C12+C34+C51+C66+C70</f>
        <v>1221.32</v>
      </c>
      <c r="D72" s="38">
        <f>D6+D8+D12+D34+D51+D66+D70</f>
        <v>24791.02</v>
      </c>
      <c r="E72" s="38">
        <f>E6+E8+E12+E34+E51+E66+E70</f>
        <v>10970.1</v>
      </c>
      <c r="F72" s="38">
        <f>F6+F8+F12+F34+F51+F66+F70</f>
        <v>15273.16</v>
      </c>
      <c r="G72" s="38">
        <f>G6+G8+G12+G34+G51+G66+G70</f>
        <v>25393.15</v>
      </c>
      <c r="H72" s="38">
        <f>H6+H8+H12+H34+H51+H66+H70</f>
        <v>4184.13</v>
      </c>
      <c r="I72" s="38">
        <f>I6+I8+I12+I34+I51+I66+I70</f>
        <v>18078.72</v>
      </c>
      <c r="J72" s="38">
        <f>J6+J8+J12+J34+J51+J66+J70</f>
        <v>11655</v>
      </c>
      <c r="K72" s="38">
        <f>K6+K8+K12+K34+K51+K66+K70</f>
        <v>6498.6</v>
      </c>
      <c r="L72" s="38">
        <f>L6+L8+L12+L34+L51+L66+L70</f>
        <v>7069.48</v>
      </c>
      <c r="M72" s="38">
        <f>M6+M8+M12+M34+M51+M66+M70</f>
        <v>43865.82</v>
      </c>
      <c r="N72" s="38">
        <f t="shared" si="0"/>
        <v>169000.5</v>
      </c>
      <c r="O72" s="63">
        <f>O6+O8+O12+O34+O51+O66+O70</f>
        <v>169000.5</v>
      </c>
      <c r="P72" s="31"/>
      <c r="Q72" s="19"/>
      <c r="R72" s="19"/>
      <c r="S72" s="20"/>
      <c r="T72" s="20"/>
      <c r="U72" s="20"/>
      <c r="V72" s="20"/>
      <c r="W72" s="20"/>
      <c r="X72" s="20"/>
    </row>
    <row r="73" spans="1:24" s="21" customFormat="1" ht="45" customHeight="1">
      <c r="A73" s="64" t="s">
        <v>97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20"/>
      <c r="P73" s="20"/>
      <c r="Q73" s="20"/>
      <c r="R73" s="20"/>
      <c r="S73" s="20"/>
      <c r="T73" s="20"/>
      <c r="U73" s="20"/>
      <c r="V73" s="20"/>
      <c r="W73" s="20"/>
      <c r="X73" s="20"/>
    </row>
    <row r="74" spans="1:24" s="21" customFormat="1" ht="26.25" customHeight="1">
      <c r="A74" s="43" t="s">
        <v>98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7" ht="18.75"/>
  </sheetData>
  <sheetProtection selectLockedCells="1" selectUnlockedCells="1"/>
  <mergeCells count="6">
    <mergeCell ref="A1:C1"/>
    <mergeCell ref="A2:N2"/>
    <mergeCell ref="A3:N3"/>
    <mergeCell ref="A4:N4"/>
    <mergeCell ref="A73:N73"/>
    <mergeCell ref="A74:N74"/>
  </mergeCells>
  <printOptions/>
  <pageMargins left="0.3541666666666667" right="0.19652777777777777" top="1.18125" bottom="0.7875" header="0.5118055555555555" footer="0.5118055555555555"/>
  <pageSetup horizontalDpi="300" verticalDpi="300" orientation="landscape" paperSize="9" scale="8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5"/>
  <sheetViews>
    <sheetView zoomScale="83" zoomScaleNormal="83" zoomScaleSheetLayoutView="71" workbookViewId="0" topLeftCell="A1">
      <selection activeCell="L74" sqref="L74"/>
    </sheetView>
  </sheetViews>
  <sheetFormatPr defaultColWidth="9.140625" defaultRowHeight="12.75"/>
  <cols>
    <col min="1" max="1" width="29.8515625" style="1" customWidth="1"/>
    <col min="2" max="3" width="11.28125" style="1" customWidth="1"/>
    <col min="4" max="13" width="11.28125" style="2" customWidth="1"/>
    <col min="14" max="14" width="12.57421875" style="2" customWidth="1"/>
    <col min="15" max="15" width="9.140625" style="3" customWidth="1"/>
    <col min="16" max="16" width="14.8515625" style="3" customWidth="1"/>
    <col min="17" max="255" width="9.140625" style="3" customWidth="1"/>
  </cols>
  <sheetData>
    <row r="1" spans="1:3" ht="44.25" customHeight="1">
      <c r="A1" s="4"/>
      <c r="B1" s="4"/>
      <c r="C1" s="4"/>
    </row>
    <row r="2" spans="1:14" ht="41.2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8.7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5.75" customHeight="1">
      <c r="A4" s="8" t="s">
        <v>149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22" s="15" customFormat="1" ht="60" customHeight="1">
      <c r="A5" s="11"/>
      <c r="B5" s="52" t="s">
        <v>3</v>
      </c>
      <c r="C5" s="53" t="s">
        <v>4</v>
      </c>
      <c r="D5" s="53" t="s">
        <v>5</v>
      </c>
      <c r="E5" s="53" t="s">
        <v>6</v>
      </c>
      <c r="F5" s="53" t="s">
        <v>7</v>
      </c>
      <c r="G5" s="53" t="s">
        <v>8</v>
      </c>
      <c r="H5" s="53" t="s">
        <v>9</v>
      </c>
      <c r="I5" s="53" t="s">
        <v>10</v>
      </c>
      <c r="J5" s="53" t="s">
        <v>11</v>
      </c>
      <c r="K5" s="53" t="s">
        <v>12</v>
      </c>
      <c r="L5" s="53" t="s">
        <v>13</v>
      </c>
      <c r="M5" s="53" t="s">
        <v>14</v>
      </c>
      <c r="N5" s="54" t="s">
        <v>15</v>
      </c>
      <c r="O5" s="14"/>
      <c r="P5" s="14"/>
      <c r="Q5" s="14"/>
      <c r="R5" s="14"/>
      <c r="S5" s="14"/>
      <c r="T5" s="14"/>
      <c r="U5" s="14"/>
      <c r="V5" s="14"/>
    </row>
    <row r="6" spans="1:22" s="21" customFormat="1" ht="21" customHeight="1" hidden="1">
      <c r="A6" s="16">
        <v>222</v>
      </c>
      <c r="B6" s="38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38">
        <f>B6+C6+D6</f>
        <v>0</v>
      </c>
      <c r="O6" s="20"/>
      <c r="P6" s="19"/>
      <c r="Q6" s="20"/>
      <c r="R6" s="20"/>
      <c r="S6" s="20"/>
      <c r="T6" s="20"/>
      <c r="U6" s="20"/>
      <c r="V6" s="20"/>
    </row>
    <row r="7" spans="1:22" s="21" customFormat="1" ht="21" customHeight="1" hidden="1">
      <c r="A7" s="27" t="s">
        <v>150</v>
      </c>
      <c r="B7" s="45">
        <f>B8</f>
        <v>0</v>
      </c>
      <c r="C7" s="45">
        <f>C8</f>
        <v>0</v>
      </c>
      <c r="D7" s="45">
        <f>D8</f>
        <v>0</v>
      </c>
      <c r="E7" s="45">
        <f>E8</f>
        <v>0</v>
      </c>
      <c r="F7" s="45">
        <f>F8</f>
        <v>0</v>
      </c>
      <c r="G7" s="45">
        <f>G8</f>
        <v>0</v>
      </c>
      <c r="H7" s="45">
        <f>H8</f>
        <v>0</v>
      </c>
      <c r="I7" s="45">
        <f>I8</f>
        <v>0</v>
      </c>
      <c r="J7" s="45">
        <f>J8</f>
        <v>0</v>
      </c>
      <c r="K7" s="45">
        <f>K8</f>
        <v>0</v>
      </c>
      <c r="L7" s="45">
        <f>L8</f>
        <v>0</v>
      </c>
      <c r="M7" s="45">
        <f>M8</f>
        <v>0</v>
      </c>
      <c r="N7" s="38">
        <f aca="true" t="shared" si="0" ref="N7:N63">B7+C7+D7+E7+F7+G7+H7+I7+J7+K7+L7+M7</f>
        <v>0</v>
      </c>
      <c r="O7" s="20"/>
      <c r="P7" s="19"/>
      <c r="Q7" s="20"/>
      <c r="R7" s="20"/>
      <c r="S7" s="20"/>
      <c r="T7" s="20"/>
      <c r="U7" s="20"/>
      <c r="V7" s="20"/>
    </row>
    <row r="8" spans="1:22" ht="21" customHeight="1" hidden="1">
      <c r="A8" s="22" t="s">
        <v>113</v>
      </c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8">
        <f t="shared" si="0"/>
        <v>0</v>
      </c>
      <c r="O8" s="20"/>
      <c r="P8" s="19"/>
      <c r="Q8" s="20"/>
      <c r="R8" s="20"/>
      <c r="S8" s="20"/>
      <c r="T8" s="20"/>
      <c r="U8" s="20"/>
      <c r="V8" s="20"/>
    </row>
    <row r="9" spans="1:22" ht="21" customHeight="1" hidden="1">
      <c r="A9" s="22" t="s">
        <v>29</v>
      </c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8">
        <f t="shared" si="0"/>
        <v>0</v>
      </c>
      <c r="O9" s="20"/>
      <c r="P9" s="19"/>
      <c r="Q9" s="20"/>
      <c r="R9" s="20"/>
      <c r="S9" s="20"/>
      <c r="T9" s="20"/>
      <c r="U9" s="20"/>
      <c r="V9" s="20"/>
    </row>
    <row r="10" spans="1:22" s="21" customFormat="1" ht="24" customHeight="1" hidden="1">
      <c r="A10" s="58">
        <v>224</v>
      </c>
      <c r="B10" s="59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38">
        <f t="shared" si="0"/>
        <v>0</v>
      </c>
      <c r="O10" s="20"/>
      <c r="P10" s="19"/>
      <c r="Q10" s="20"/>
      <c r="R10" s="20"/>
      <c r="S10" s="20"/>
      <c r="T10" s="20"/>
      <c r="U10" s="20"/>
      <c r="V10" s="20"/>
    </row>
    <row r="11" spans="1:22" s="21" customFormat="1" ht="27" customHeight="1" hidden="1">
      <c r="A11" s="27" t="s">
        <v>31</v>
      </c>
      <c r="B11" s="45">
        <f>B12+B13+B14+B15+B16+B17+B18+B19+B20+B21+B22+B23+B24+B25+B26+B27+B28+B29+B30+B31+B32+B33+B34+B35+B36+B37+B38+B39+B40+B41+B42+B43+B44</f>
        <v>0</v>
      </c>
      <c r="C11" s="45">
        <f>C12+C13+C14+C15+C16+C17+C18+C19+C20+C21+C22+C23+C24+C25+C26+C27+C28+C29+C30+C31+C32+C33+C34+C35+C36+C37+C38+C39+C40+C41+C42+C43+C44</f>
        <v>0</v>
      </c>
      <c r="D11" s="45">
        <f>D12+D13+D14+D15+D16+D17+D18+D19+D20+D21+D22+D23+D24+D25+D26+D27+D28+D29+D30+D31+D32+D33+D34+D35+D36+D37+D38+D39+D40+D41+D42+D43+D44</f>
        <v>0</v>
      </c>
      <c r="E11" s="45">
        <f>E12+E13+E14+E15+E16+E17+E18+E19+E20+E21+E22+E23+E24+E25+E26+E27+E28+E29+E30+E31+E32+E33+E34+E35+E36+E37+E38+E39+E40+E41+E42+E43+E44</f>
        <v>0</v>
      </c>
      <c r="F11" s="45">
        <f>F12+F13+F14+F15+F16+F17+F18+F19+F20+F21+F22+F23+F24+F25+F26+F27+F28+F29+F30+F31+F32+F33+F34+F35+F36+F37+F38+F39+F40+F41+F42+F43+F44</f>
        <v>0</v>
      </c>
      <c r="G11" s="45">
        <f>G12+G13+G14+G15+G16+G17+G18+G19+G20+G21+G22+G23+G24+G25+G26+G27+G28+G29+G30+G31+G32+G33+G34+G35+G36+G37+G38+G39+G40+G41+G42+G43+G44</f>
        <v>0</v>
      </c>
      <c r="H11" s="45">
        <f>H12+H13+H14+H15+H16+H17+H18+H19+H20+H21+H22+H23+H24+H25+H26+H27+H28+H29+H30+H31+H32+H33+H34+H35+H36+H37+H38+H39+H40+H41+H42+H43+H44</f>
        <v>0</v>
      </c>
      <c r="I11" s="45">
        <f>I12+I13+I14+I15+I16+I17+I18+I19+I20+I21+I22+I23+I24+I25+I26+I27+I28+I29+I30+I31+I32+I33+I34+I35+I36+I37+I38+I39+I40+I41+I42+I43+I44</f>
        <v>0</v>
      </c>
      <c r="J11" s="45">
        <f>J12+J13+J14+J15+J16+J17+J18+J19+J20+J21+J22+J23+J24+J25+J26+J27+J28+J29+J30+J31+J32+J33+J34+J35+J36+J37+J38+J39+J40+J41+J42+J43+J44</f>
        <v>0</v>
      </c>
      <c r="K11" s="45">
        <f>K12+K13+K14+K15+K16+K17+K18+K19+K20+K21+K22+K23+K24+K25+K26+K27+K28+K29+K30+K31+K32+K33+K34+K35+K36+K37+K38+K39+K40+K41+K42+K43+K44</f>
        <v>0</v>
      </c>
      <c r="L11" s="45">
        <f>L12+L13+L14+L15+L16+L17+L18+L19+L20+L21+L22+L23+L24+L25+L26+L27+L28+L29+L30+L31+L32+L33+L34+L35+L36+L37+L38+L39+L40+L41+L42+L43+L44</f>
        <v>0</v>
      </c>
      <c r="M11" s="45">
        <f>M12+M13+M14+M15+M16+M17+M18+M19+M20+M21+M22+M23+M24+M25+M26+M27+M28+M29+M30+M31+M32+M33+M34+M35+M36+M37+M38+M39+M40+M41+M42+M43+M44</f>
        <v>0</v>
      </c>
      <c r="N11" s="38">
        <f t="shared" si="0"/>
        <v>0</v>
      </c>
      <c r="O11" s="20"/>
      <c r="P11" s="19"/>
      <c r="Q11" s="20"/>
      <c r="R11" s="20"/>
      <c r="S11" s="20"/>
      <c r="T11" s="20"/>
      <c r="U11" s="20"/>
      <c r="V11" s="20"/>
    </row>
    <row r="12" spans="1:22" ht="21.75" customHeight="1" hidden="1">
      <c r="A12" s="61" t="s">
        <v>125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38">
        <f t="shared" si="0"/>
        <v>0</v>
      </c>
      <c r="O12" s="20"/>
      <c r="P12" s="19"/>
      <c r="Q12" s="20"/>
      <c r="R12" s="20"/>
      <c r="S12" s="20"/>
      <c r="T12" s="20"/>
      <c r="U12" s="20"/>
      <c r="V12" s="20"/>
    </row>
    <row r="13" spans="1:22" ht="15.75" hidden="1">
      <c r="A13" s="61" t="s">
        <v>32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38">
        <f t="shared" si="0"/>
        <v>0</v>
      </c>
      <c r="O13" s="20"/>
      <c r="P13" s="19"/>
      <c r="Q13" s="20"/>
      <c r="R13" s="20"/>
      <c r="S13" s="20"/>
      <c r="T13" s="20"/>
      <c r="U13" s="20"/>
      <c r="V13" s="20"/>
    </row>
    <row r="14" spans="1:22" ht="15.75" hidden="1">
      <c r="A14" s="61" t="s">
        <v>115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38">
        <f t="shared" si="0"/>
        <v>0</v>
      </c>
      <c r="O14" s="20"/>
      <c r="P14" s="19"/>
      <c r="Q14" s="20"/>
      <c r="R14" s="20"/>
      <c r="S14" s="20"/>
      <c r="T14" s="20"/>
      <c r="U14" s="20"/>
      <c r="V14" s="20"/>
    </row>
    <row r="15" spans="1:22" ht="15.75" hidden="1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38">
        <f t="shared" si="0"/>
        <v>0</v>
      </c>
      <c r="O15" s="20"/>
      <c r="P15" s="19"/>
      <c r="Q15" s="20"/>
      <c r="R15" s="20"/>
      <c r="S15" s="20"/>
      <c r="T15" s="20"/>
      <c r="U15" s="20"/>
      <c r="V15" s="20"/>
    </row>
    <row r="16" spans="1:22" ht="15.75" hidden="1">
      <c r="A16" s="61" t="s">
        <v>151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38">
        <f t="shared" si="0"/>
        <v>0</v>
      </c>
      <c r="O16" s="20"/>
      <c r="P16" s="19"/>
      <c r="Q16" s="20"/>
      <c r="R16" s="20"/>
      <c r="S16" s="20"/>
      <c r="T16" s="20"/>
      <c r="U16" s="20"/>
      <c r="V16" s="20"/>
    </row>
    <row r="17" spans="1:22" ht="30.75" hidden="1">
      <c r="A17" s="61" t="s">
        <v>152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38">
        <f t="shared" si="0"/>
        <v>0</v>
      </c>
      <c r="O17" s="20"/>
      <c r="P17" s="19"/>
      <c r="Q17" s="20"/>
      <c r="R17" s="20"/>
      <c r="S17" s="20"/>
      <c r="T17" s="20"/>
      <c r="U17" s="20"/>
      <c r="V17" s="20"/>
    </row>
    <row r="18" spans="1:22" ht="15.75" hidden="1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38">
        <f t="shared" si="0"/>
        <v>0</v>
      </c>
      <c r="O18" s="20"/>
      <c r="P18" s="19"/>
      <c r="Q18" s="20"/>
      <c r="R18" s="20"/>
      <c r="S18" s="20"/>
      <c r="T18" s="20"/>
      <c r="U18" s="20"/>
      <c r="V18" s="20"/>
    </row>
    <row r="19" spans="1:22" ht="15.75" hidden="1">
      <c r="A19" s="61" t="s">
        <v>117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38">
        <f t="shared" si="0"/>
        <v>0</v>
      </c>
      <c r="O19" s="20"/>
      <c r="P19" s="19"/>
      <c r="Q19" s="20"/>
      <c r="R19" s="20"/>
      <c r="S19" s="20"/>
      <c r="T19" s="20"/>
      <c r="U19" s="20"/>
      <c r="V19" s="20"/>
    </row>
    <row r="20" spans="1:22" ht="15.75" hidden="1">
      <c r="A20" s="61" t="s">
        <v>118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38">
        <f t="shared" si="0"/>
        <v>0</v>
      </c>
      <c r="O20" s="20"/>
      <c r="P20" s="19"/>
      <c r="Q20" s="20"/>
      <c r="R20" s="20"/>
      <c r="S20" s="20"/>
      <c r="T20" s="20"/>
      <c r="U20" s="20"/>
      <c r="V20" s="20"/>
    </row>
    <row r="21" spans="1:22" ht="15.75" hidden="1">
      <c r="A21" s="61" t="s">
        <v>119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38">
        <f t="shared" si="0"/>
        <v>0</v>
      </c>
      <c r="O21" s="20"/>
      <c r="P21" s="19"/>
      <c r="Q21" s="20"/>
      <c r="R21" s="20"/>
      <c r="S21" s="20"/>
      <c r="T21" s="20"/>
      <c r="U21" s="20"/>
      <c r="V21" s="20"/>
    </row>
    <row r="22" spans="1:22" ht="30.75" hidden="1">
      <c r="A22" s="61" t="s">
        <v>120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38">
        <f t="shared" si="0"/>
        <v>0</v>
      </c>
      <c r="O22" s="20"/>
      <c r="P22" s="19"/>
      <c r="Q22" s="20"/>
      <c r="R22" s="20"/>
      <c r="S22" s="20"/>
      <c r="T22" s="20"/>
      <c r="U22" s="20"/>
      <c r="V22" s="20"/>
    </row>
    <row r="23" spans="1:22" ht="30.75" hidden="1">
      <c r="A23" s="61" t="s">
        <v>153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38">
        <f t="shared" si="0"/>
        <v>0</v>
      </c>
      <c r="O23" s="20"/>
      <c r="P23" s="19"/>
      <c r="Q23" s="20"/>
      <c r="R23" s="20"/>
      <c r="S23" s="20"/>
      <c r="T23" s="20"/>
      <c r="U23" s="20"/>
      <c r="V23" s="20"/>
    </row>
    <row r="24" spans="1:22" ht="30.75" hidden="1">
      <c r="A24" s="61" t="s">
        <v>154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38">
        <f t="shared" si="0"/>
        <v>0</v>
      </c>
      <c r="O24" s="20"/>
      <c r="P24" s="19"/>
      <c r="Q24" s="20"/>
      <c r="R24" s="20"/>
      <c r="S24" s="20"/>
      <c r="T24" s="20"/>
      <c r="U24" s="20"/>
      <c r="V24" s="20"/>
    </row>
    <row r="25" spans="1:22" ht="30.75" hidden="1">
      <c r="A25" s="61" t="s">
        <v>155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38">
        <f t="shared" si="0"/>
        <v>0</v>
      </c>
      <c r="O25" s="20"/>
      <c r="P25" s="19"/>
      <c r="Q25" s="20"/>
      <c r="R25" s="20"/>
      <c r="S25" s="20"/>
      <c r="T25" s="20"/>
      <c r="U25" s="20"/>
      <c r="V25" s="20"/>
    </row>
    <row r="26" spans="1:22" ht="45.75" hidden="1">
      <c r="A26" s="61" t="s">
        <v>123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38">
        <f t="shared" si="0"/>
        <v>0</v>
      </c>
      <c r="O26" s="20"/>
      <c r="P26" s="19"/>
      <c r="Q26" s="20"/>
      <c r="R26" s="20"/>
      <c r="S26" s="20"/>
      <c r="T26" s="20"/>
      <c r="U26" s="20"/>
      <c r="V26" s="20"/>
    </row>
    <row r="27" spans="1:22" ht="15.75" hidden="1">
      <c r="A27" s="61" t="s">
        <v>156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38">
        <f t="shared" si="0"/>
        <v>0</v>
      </c>
      <c r="O27" s="20"/>
      <c r="P27" s="19"/>
      <c r="Q27" s="20"/>
      <c r="R27" s="20"/>
      <c r="S27" s="20"/>
      <c r="T27" s="20"/>
      <c r="U27" s="20"/>
      <c r="V27" s="20"/>
    </row>
    <row r="28" spans="1:22" ht="15.75" hidden="1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38">
        <f t="shared" si="0"/>
        <v>0</v>
      </c>
      <c r="O28" s="20"/>
      <c r="P28" s="19"/>
      <c r="Q28" s="20"/>
      <c r="R28" s="20"/>
      <c r="S28" s="20"/>
      <c r="T28" s="20"/>
      <c r="U28" s="20"/>
      <c r="V28" s="20"/>
    </row>
    <row r="29" spans="1:22" ht="15.75" hidden="1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38">
        <f t="shared" si="0"/>
        <v>0</v>
      </c>
      <c r="O29" s="20"/>
      <c r="P29" s="19"/>
      <c r="Q29" s="20"/>
      <c r="R29" s="20"/>
      <c r="S29" s="20"/>
      <c r="T29" s="20"/>
      <c r="U29" s="20"/>
      <c r="V29" s="20"/>
    </row>
    <row r="30" spans="1:22" ht="15.75" hidden="1">
      <c r="A30" s="61" t="s">
        <v>157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38">
        <f t="shared" si="0"/>
        <v>0</v>
      </c>
      <c r="O30" s="20"/>
      <c r="P30" s="19"/>
      <c r="Q30" s="20"/>
      <c r="R30" s="20"/>
      <c r="S30" s="20"/>
      <c r="T30" s="20"/>
      <c r="U30" s="20"/>
      <c r="V30" s="20"/>
    </row>
    <row r="31" spans="1:22" ht="15.75" hidden="1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38">
        <f t="shared" si="0"/>
        <v>0</v>
      </c>
      <c r="O31" s="20"/>
      <c r="P31" s="19"/>
      <c r="Q31" s="20"/>
      <c r="R31" s="20"/>
      <c r="S31" s="20"/>
      <c r="T31" s="20"/>
      <c r="U31" s="20"/>
      <c r="V31" s="20"/>
    </row>
    <row r="32" spans="1:22" ht="15.75" hidden="1">
      <c r="A32" s="61" t="s">
        <v>158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38">
        <f t="shared" si="0"/>
        <v>0</v>
      </c>
      <c r="O32" s="20"/>
      <c r="P32" s="19"/>
      <c r="Q32" s="20"/>
      <c r="R32" s="20"/>
      <c r="S32" s="20"/>
      <c r="T32" s="20"/>
      <c r="U32" s="20"/>
      <c r="V32" s="20"/>
    </row>
    <row r="33" spans="1:22" ht="15.75" hidden="1">
      <c r="A33" s="61" t="s">
        <v>159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38">
        <f t="shared" si="0"/>
        <v>0</v>
      </c>
      <c r="O33" s="20"/>
      <c r="P33" s="19"/>
      <c r="Q33" s="20"/>
      <c r="R33" s="20"/>
      <c r="S33" s="20"/>
      <c r="T33" s="20"/>
      <c r="U33" s="20"/>
      <c r="V33" s="20"/>
    </row>
    <row r="34" spans="1:22" ht="15.75" hidden="1">
      <c r="A34" s="61" t="s">
        <v>160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38">
        <f t="shared" si="0"/>
        <v>0</v>
      </c>
      <c r="O34" s="20"/>
      <c r="P34" s="19"/>
      <c r="Q34" s="20"/>
      <c r="R34" s="20"/>
      <c r="S34" s="20"/>
      <c r="T34" s="20"/>
      <c r="U34" s="20"/>
      <c r="V34" s="20"/>
    </row>
    <row r="35" spans="1:22" ht="15.75" hidden="1">
      <c r="A35" s="61" t="s">
        <v>161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38">
        <f t="shared" si="0"/>
        <v>0</v>
      </c>
      <c r="O35" s="20"/>
      <c r="P35" s="19"/>
      <c r="Q35" s="20"/>
      <c r="R35" s="20"/>
      <c r="S35" s="20"/>
      <c r="T35" s="20"/>
      <c r="U35" s="20"/>
      <c r="V35" s="20"/>
    </row>
    <row r="36" spans="1:22" ht="15.75" hidden="1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38">
        <f t="shared" si="0"/>
        <v>0</v>
      </c>
      <c r="O36" s="20"/>
      <c r="P36" s="19"/>
      <c r="Q36" s="20"/>
      <c r="R36" s="20"/>
      <c r="S36" s="20"/>
      <c r="T36" s="20"/>
      <c r="U36" s="20"/>
      <c r="V36" s="20"/>
    </row>
    <row r="37" spans="1:22" ht="15.75" hidden="1">
      <c r="A37" s="61" t="s">
        <v>162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38">
        <f t="shared" si="0"/>
        <v>0</v>
      </c>
      <c r="O37" s="20"/>
      <c r="P37" s="19"/>
      <c r="Q37" s="20"/>
      <c r="R37" s="20"/>
      <c r="S37" s="20"/>
      <c r="T37" s="20"/>
      <c r="U37" s="20"/>
      <c r="V37" s="20"/>
    </row>
    <row r="38" spans="1:22" ht="15.75" hidden="1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38">
        <f t="shared" si="0"/>
        <v>0</v>
      </c>
      <c r="O38" s="20"/>
      <c r="P38" s="19"/>
      <c r="Q38" s="20"/>
      <c r="R38" s="20"/>
      <c r="S38" s="20"/>
      <c r="T38" s="20"/>
      <c r="U38" s="20"/>
      <c r="V38" s="20"/>
    </row>
    <row r="39" spans="1:22" ht="15.75" hidden="1">
      <c r="A39" s="65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38">
        <f t="shared" si="0"/>
        <v>0</v>
      </c>
      <c r="O39" s="20"/>
      <c r="P39" s="19"/>
      <c r="Q39" s="20"/>
      <c r="R39" s="20"/>
      <c r="S39" s="20"/>
      <c r="T39" s="20"/>
      <c r="U39" s="20"/>
      <c r="V39" s="20"/>
    </row>
    <row r="40" spans="1:22" ht="30.75" hidden="1">
      <c r="A40" s="22" t="s">
        <v>122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8">
        <f t="shared" si="0"/>
        <v>0</v>
      </c>
      <c r="O40" s="20"/>
      <c r="P40" s="19"/>
      <c r="Q40" s="20"/>
      <c r="R40" s="20"/>
      <c r="S40" s="20"/>
      <c r="T40" s="20"/>
      <c r="U40" s="20"/>
      <c r="V40" s="20"/>
    </row>
    <row r="41" spans="1:22" ht="15.75" hidden="1">
      <c r="A41" s="22" t="s">
        <v>124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8">
        <f t="shared" si="0"/>
        <v>0</v>
      </c>
      <c r="O41" s="20"/>
      <c r="P41" s="19"/>
      <c r="Q41" s="20"/>
      <c r="R41" s="20"/>
      <c r="S41" s="20"/>
      <c r="T41" s="20"/>
      <c r="U41" s="20"/>
      <c r="V41" s="20"/>
    </row>
    <row r="42" spans="1:22" ht="15.75" hidden="1">
      <c r="A42" s="22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8">
        <f t="shared" si="0"/>
        <v>0</v>
      </c>
      <c r="O42" s="20"/>
      <c r="P42" s="19"/>
      <c r="Q42" s="20"/>
      <c r="R42" s="20"/>
      <c r="S42" s="20"/>
      <c r="T42" s="20"/>
      <c r="U42" s="20"/>
      <c r="V42" s="20"/>
    </row>
    <row r="43" spans="1:22" ht="15.75" hidden="1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38">
        <f t="shared" si="0"/>
        <v>0</v>
      </c>
      <c r="O43" s="20"/>
      <c r="P43" s="19"/>
      <c r="Q43" s="20"/>
      <c r="R43" s="20"/>
      <c r="S43" s="20"/>
      <c r="T43" s="20"/>
      <c r="U43" s="20"/>
      <c r="V43" s="20"/>
    </row>
    <row r="44" spans="1:22" ht="15.75" hidden="1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38">
        <f t="shared" si="0"/>
        <v>0</v>
      </c>
      <c r="O44" s="20"/>
      <c r="P44" s="19"/>
      <c r="Q44" s="20"/>
      <c r="R44" s="20"/>
      <c r="S44" s="20"/>
      <c r="T44" s="20"/>
      <c r="U44" s="20"/>
      <c r="V44" s="20"/>
    </row>
    <row r="45" spans="1:22" s="21" customFormat="1" ht="15.75" hidden="1">
      <c r="A45" s="27" t="s">
        <v>47</v>
      </c>
      <c r="B45" s="45">
        <f>B46+B47+B48</f>
        <v>0</v>
      </c>
      <c r="C45" s="45">
        <f>C46+C47+C48</f>
        <v>0</v>
      </c>
      <c r="D45" s="45">
        <f>D46+D47+D48</f>
        <v>0</v>
      </c>
      <c r="E45" s="45">
        <f>E46+E47+E48</f>
        <v>0</v>
      </c>
      <c r="F45" s="45">
        <f>F46+F47+F48</f>
        <v>0</v>
      </c>
      <c r="G45" s="45">
        <f>G46+G47+G48</f>
        <v>0</v>
      </c>
      <c r="H45" s="45">
        <f>H46+H47+H48</f>
        <v>0</v>
      </c>
      <c r="I45" s="45">
        <f>I46+I47+I48</f>
        <v>0</v>
      </c>
      <c r="J45" s="45">
        <f>J46+J47+J48</f>
        <v>0</v>
      </c>
      <c r="K45" s="45">
        <f>K46+K47+K48</f>
        <v>0</v>
      </c>
      <c r="L45" s="45">
        <f>L46+L47+L48</f>
        <v>0</v>
      </c>
      <c r="M45" s="45">
        <f>M46+M47+M48</f>
        <v>0</v>
      </c>
      <c r="N45" s="38">
        <f t="shared" si="0"/>
        <v>0</v>
      </c>
      <c r="O45" s="34">
        <f>N46+N47</f>
        <v>0</v>
      </c>
      <c r="P45" s="19"/>
      <c r="Q45" s="20"/>
      <c r="R45" s="20"/>
      <c r="S45" s="20"/>
      <c r="T45" s="20"/>
      <c r="U45" s="20"/>
      <c r="V45" s="20"/>
    </row>
    <row r="46" spans="1:22" s="29" customFormat="1" ht="30.75" hidden="1">
      <c r="A46" s="22" t="s">
        <v>56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8">
        <f t="shared" si="0"/>
        <v>0</v>
      </c>
      <c r="O46" s="20"/>
      <c r="P46" s="19"/>
      <c r="Q46" s="20"/>
      <c r="R46" s="20"/>
      <c r="S46" s="20"/>
      <c r="T46" s="20"/>
      <c r="U46" s="20"/>
      <c r="V46" s="20"/>
    </row>
    <row r="47" spans="1:22" s="29" customFormat="1" ht="15.75" hidden="1">
      <c r="A47" s="22" t="s">
        <v>57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8">
        <f t="shared" si="0"/>
        <v>0</v>
      </c>
      <c r="O47" s="20"/>
      <c r="P47" s="19"/>
      <c r="Q47" s="20"/>
      <c r="R47" s="20"/>
      <c r="S47" s="20"/>
      <c r="T47" s="20"/>
      <c r="U47" s="20"/>
      <c r="V47" s="20"/>
    </row>
    <row r="48" spans="1:22" s="29" customFormat="1" ht="15.75" hidden="1">
      <c r="A48" s="22" t="s">
        <v>163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8">
        <f t="shared" si="0"/>
        <v>0</v>
      </c>
      <c r="O48" s="20"/>
      <c r="P48" s="19"/>
      <c r="Q48" s="20"/>
      <c r="R48" s="20"/>
      <c r="S48" s="20"/>
      <c r="T48" s="20"/>
      <c r="U48" s="20"/>
      <c r="V48" s="20"/>
    </row>
    <row r="49" spans="1:22" s="21" customFormat="1" ht="15.75" hidden="1">
      <c r="A49" s="16">
        <v>262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38">
        <f t="shared" si="0"/>
        <v>0</v>
      </c>
      <c r="O49" s="20"/>
      <c r="P49" s="19"/>
      <c r="Q49" s="20"/>
      <c r="R49" s="20"/>
      <c r="S49" s="20"/>
      <c r="T49" s="20"/>
      <c r="U49" s="20"/>
      <c r="V49" s="20"/>
    </row>
    <row r="50" spans="1:22" s="21" customFormat="1" ht="15.75">
      <c r="A50" s="27" t="s">
        <v>68</v>
      </c>
      <c r="B50" s="45">
        <f>B51+B52+B53+B54</f>
        <v>0</v>
      </c>
      <c r="C50" s="45">
        <f>C51+C52+C53+C54</f>
        <v>0</v>
      </c>
      <c r="D50" s="45">
        <f>D51+D52+D53+D54</f>
        <v>0</v>
      </c>
      <c r="E50" s="45">
        <f>E51+E52+E53+E54</f>
        <v>0</v>
      </c>
      <c r="F50" s="45">
        <f>F51+F52+F53+F54</f>
        <v>0</v>
      </c>
      <c r="G50" s="45">
        <f>G51+G52+G53+G54</f>
        <v>0</v>
      </c>
      <c r="H50" s="45">
        <f>H51+H52+H53+H54</f>
        <v>0</v>
      </c>
      <c r="I50" s="45">
        <f>I51+I52+I53+I54</f>
        <v>0</v>
      </c>
      <c r="J50" s="45">
        <f>J51+J52+J53+J54</f>
        <v>0</v>
      </c>
      <c r="K50" s="45">
        <f>K51+K52+K53+K54</f>
        <v>0</v>
      </c>
      <c r="L50" s="45">
        <f>L51+L52+L53+L54</f>
        <v>0</v>
      </c>
      <c r="M50" s="45">
        <f>M51+M52+M53+M54+M55</f>
        <v>0</v>
      </c>
      <c r="N50" s="38">
        <f t="shared" si="0"/>
        <v>0</v>
      </c>
      <c r="O50" s="34">
        <f>N51+N52+N53+N54+N55</f>
        <v>0</v>
      </c>
      <c r="P50" s="19"/>
      <c r="Q50" s="20"/>
      <c r="R50" s="20"/>
      <c r="S50" s="20"/>
      <c r="T50" s="20"/>
      <c r="U50" s="20"/>
      <c r="V50" s="20"/>
    </row>
    <row r="51" spans="1:22" s="29" customFormat="1" ht="15.75" hidden="1">
      <c r="A51" s="22" t="s">
        <v>164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8">
        <f t="shared" si="0"/>
        <v>0</v>
      </c>
      <c r="O51" s="20"/>
      <c r="P51" s="19"/>
      <c r="Q51" s="20"/>
      <c r="R51" s="20"/>
      <c r="S51" s="20"/>
      <c r="T51" s="20"/>
      <c r="U51" s="20"/>
      <c r="V51" s="20"/>
    </row>
    <row r="52" spans="1:22" s="29" customFormat="1" ht="30.75" hidden="1">
      <c r="A52" s="22" t="s">
        <v>165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8">
        <f t="shared" si="0"/>
        <v>0</v>
      </c>
      <c r="O52" s="20"/>
      <c r="P52" s="19"/>
      <c r="Q52" s="20"/>
      <c r="R52" s="20"/>
      <c r="S52" s="20"/>
      <c r="T52" s="20"/>
      <c r="U52" s="20"/>
      <c r="V52" s="20"/>
    </row>
    <row r="53" spans="1:22" s="29" customFormat="1" ht="15.75" hidden="1">
      <c r="A53" s="22" t="s">
        <v>166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8">
        <f t="shared" si="0"/>
        <v>0</v>
      </c>
      <c r="O53" s="20"/>
      <c r="P53" s="19"/>
      <c r="Q53" s="20"/>
      <c r="R53" s="20"/>
      <c r="S53" s="20"/>
      <c r="T53" s="20"/>
      <c r="U53" s="20"/>
      <c r="V53" s="20"/>
    </row>
    <row r="54" spans="1:22" s="29" customFormat="1" ht="15.75" hidden="1">
      <c r="A54" s="22" t="s">
        <v>167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8">
        <f t="shared" si="0"/>
        <v>0</v>
      </c>
      <c r="O54" s="20"/>
      <c r="P54" s="19"/>
      <c r="Q54" s="20"/>
      <c r="R54" s="20"/>
      <c r="S54" s="20"/>
      <c r="T54" s="20"/>
      <c r="U54" s="20"/>
      <c r="V54" s="20"/>
    </row>
    <row r="55" spans="1:22" s="29" customFormat="1" ht="15.75" hidden="1">
      <c r="A55" s="22" t="s">
        <v>69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8">
        <f t="shared" si="0"/>
        <v>0</v>
      </c>
      <c r="O55" s="20"/>
      <c r="P55" s="19"/>
      <c r="Q55" s="20"/>
      <c r="R55" s="20"/>
      <c r="S55" s="20"/>
      <c r="T55" s="20"/>
      <c r="U55" s="20"/>
      <c r="V55" s="20"/>
    </row>
    <row r="56" spans="1:22" s="29" customFormat="1" ht="15.75" hidden="1">
      <c r="A56" s="22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8">
        <f t="shared" si="0"/>
        <v>0</v>
      </c>
      <c r="O56" s="20"/>
      <c r="P56" s="19"/>
      <c r="Q56" s="20"/>
      <c r="R56" s="20"/>
      <c r="S56" s="20"/>
      <c r="T56" s="20"/>
      <c r="U56" s="20"/>
      <c r="V56" s="20"/>
    </row>
    <row r="57" spans="1:22" s="21" customFormat="1" ht="15.75" hidden="1">
      <c r="A57" s="16" t="s">
        <v>72</v>
      </c>
      <c r="B57" s="45">
        <v>0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f>M58</f>
        <v>0</v>
      </c>
      <c r="N57" s="38">
        <f t="shared" si="0"/>
        <v>0</v>
      </c>
      <c r="O57" s="34">
        <f>N58</f>
        <v>0</v>
      </c>
      <c r="P57" s="19"/>
      <c r="Q57" s="20"/>
      <c r="R57" s="20"/>
      <c r="S57" s="20"/>
      <c r="T57" s="20"/>
      <c r="U57" s="20"/>
      <c r="V57" s="20"/>
    </row>
    <row r="58" spans="1:22" s="29" customFormat="1" ht="15.75" hidden="1">
      <c r="A58" s="22" t="s">
        <v>168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8">
        <f t="shared" si="0"/>
        <v>0</v>
      </c>
      <c r="O58" s="20"/>
      <c r="P58" s="19"/>
      <c r="Q58" s="20"/>
      <c r="R58" s="20"/>
      <c r="S58" s="20"/>
      <c r="T58" s="20"/>
      <c r="U58" s="20"/>
      <c r="V58" s="20"/>
    </row>
    <row r="59" spans="1:22" s="21" customFormat="1" ht="15.75">
      <c r="A59" s="27" t="s">
        <v>81</v>
      </c>
      <c r="B59" s="45">
        <f>B60+B61</f>
        <v>0</v>
      </c>
      <c r="C59" s="45">
        <f>C60+C61</f>
        <v>0</v>
      </c>
      <c r="D59" s="45">
        <f>D60+D61</f>
        <v>0</v>
      </c>
      <c r="E59" s="45">
        <f>E60+E61</f>
        <v>0</v>
      </c>
      <c r="F59" s="45">
        <f>F60+F61</f>
        <v>0</v>
      </c>
      <c r="G59" s="45">
        <f>G60+G61</f>
        <v>0</v>
      </c>
      <c r="H59" s="45">
        <f>H60+H61</f>
        <v>0</v>
      </c>
      <c r="I59" s="45">
        <f>I60+I61</f>
        <v>0</v>
      </c>
      <c r="J59" s="45">
        <f>J60+J61</f>
        <v>0</v>
      </c>
      <c r="K59" s="45">
        <f>K60+K61</f>
        <v>0</v>
      </c>
      <c r="L59" s="45">
        <f>L60+L61</f>
        <v>0</v>
      </c>
      <c r="M59" s="45">
        <f>M60+M61</f>
        <v>0</v>
      </c>
      <c r="N59" s="38">
        <f t="shared" si="0"/>
        <v>0</v>
      </c>
      <c r="O59" s="34">
        <f>N60+N61+N62</f>
        <v>1116</v>
      </c>
      <c r="P59" s="19"/>
      <c r="Q59" s="20"/>
      <c r="R59" s="20"/>
      <c r="S59" s="20"/>
      <c r="T59" s="20"/>
      <c r="U59" s="20"/>
      <c r="V59" s="20"/>
    </row>
    <row r="60" spans="1:22" ht="15.75">
      <c r="A60" s="22" t="s">
        <v>169</v>
      </c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8">
        <f t="shared" si="0"/>
        <v>0</v>
      </c>
      <c r="O60" s="20"/>
      <c r="P60" s="19"/>
      <c r="Q60" s="20"/>
      <c r="R60" s="20"/>
      <c r="S60" s="20"/>
      <c r="T60" s="20"/>
      <c r="U60" s="20"/>
      <c r="V60" s="20"/>
    </row>
    <row r="61" spans="1:22" ht="15.75">
      <c r="A61" s="22" t="s">
        <v>170</v>
      </c>
      <c r="B61" s="36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8">
        <f t="shared" si="0"/>
        <v>0</v>
      </c>
      <c r="O61" s="20"/>
      <c r="P61" s="19"/>
      <c r="Q61" s="20"/>
      <c r="R61" s="20"/>
      <c r="S61" s="20"/>
      <c r="T61" s="20"/>
      <c r="U61" s="20"/>
      <c r="V61" s="20"/>
    </row>
    <row r="62" spans="1:22" ht="16.5">
      <c r="A62" s="22" t="s">
        <v>171</v>
      </c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>
        <v>1116</v>
      </c>
      <c r="N62" s="38">
        <f t="shared" si="0"/>
        <v>1116</v>
      </c>
      <c r="O62" s="20"/>
      <c r="P62" s="19"/>
      <c r="Q62" s="20"/>
      <c r="R62" s="20"/>
      <c r="S62" s="20"/>
      <c r="T62" s="20"/>
      <c r="U62" s="20"/>
      <c r="V62" s="20"/>
    </row>
    <row r="63" spans="1:22" s="21" customFormat="1" ht="34.5" customHeight="1">
      <c r="A63" s="27" t="s">
        <v>92</v>
      </c>
      <c r="B63" s="38">
        <f>B7+B11+B45+B50+B57+B59</f>
        <v>0</v>
      </c>
      <c r="C63" s="38">
        <f>C7+C11+C45+C50+C57+C59</f>
        <v>0</v>
      </c>
      <c r="D63" s="38">
        <f>D7+D11+D45+D50+D57+D59</f>
        <v>0</v>
      </c>
      <c r="E63" s="38">
        <f>E7+E11+E45+E50+E59</f>
        <v>0</v>
      </c>
      <c r="F63" s="38">
        <f>F7+F11+F45+F50+F57+F59</f>
        <v>0</v>
      </c>
      <c r="G63" s="38">
        <f>G7+G11+G45+G50+G57+G59</f>
        <v>0</v>
      </c>
      <c r="H63" s="38">
        <f>H7+H11+H45+H50+H57+H59</f>
        <v>0</v>
      </c>
      <c r="I63" s="38">
        <f>I7+I11+I45+I50+I57+I59</f>
        <v>0</v>
      </c>
      <c r="J63" s="38">
        <f>J7+J11+J45+J50+J57+J59</f>
        <v>0</v>
      </c>
      <c r="K63" s="38">
        <f>K7+K11+K45+K50+K57+K59</f>
        <v>0</v>
      </c>
      <c r="L63" s="38">
        <f>L7+L11+L45+L50+L57+L59</f>
        <v>0</v>
      </c>
      <c r="M63" s="38">
        <f>M7+M11+M45+M50+M57+M59</f>
        <v>0</v>
      </c>
      <c r="N63" s="38">
        <f t="shared" si="0"/>
        <v>0</v>
      </c>
      <c r="O63" s="34">
        <f>N45+N50+N57+N59</f>
        <v>0</v>
      </c>
      <c r="P63" s="19"/>
      <c r="Q63" s="20"/>
      <c r="R63" s="20"/>
      <c r="S63" s="20"/>
      <c r="T63" s="20"/>
      <c r="U63" s="20"/>
      <c r="V63" s="20"/>
    </row>
    <row r="64" spans="1:22" s="21" customFormat="1" ht="69" customHeight="1">
      <c r="A64" s="64" t="s">
        <v>97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20"/>
      <c r="P64" s="20"/>
      <c r="Q64" s="20"/>
      <c r="R64" s="20"/>
      <c r="S64" s="20"/>
      <c r="T64" s="20"/>
      <c r="U64" s="20"/>
      <c r="V64" s="20"/>
    </row>
    <row r="65" spans="1:22" s="21" customFormat="1" ht="26.25" customHeight="1">
      <c r="A65" s="43" t="s">
        <v>98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20"/>
      <c r="P65" s="20"/>
      <c r="Q65" s="20"/>
      <c r="R65" s="20"/>
      <c r="S65" s="20"/>
      <c r="T65" s="20"/>
      <c r="U65" s="20"/>
      <c r="V65" s="20"/>
    </row>
  </sheetData>
  <sheetProtection selectLockedCells="1" selectUnlockedCells="1"/>
  <mergeCells count="6">
    <mergeCell ref="A1:C1"/>
    <mergeCell ref="A2:N2"/>
    <mergeCell ref="A3:N3"/>
    <mergeCell ref="A4:N4"/>
    <mergeCell ref="A64:N64"/>
    <mergeCell ref="A65:N65"/>
  </mergeCells>
  <printOptions/>
  <pageMargins left="0.3541666666666667" right="0.15763888888888888" top="1.18125" bottom="0.9840277777777777" header="0.5118055555555555" footer="0.511805555555555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0"/>
  <sheetViews>
    <sheetView zoomScale="83" zoomScaleNormal="83" zoomScaleSheetLayoutView="71" workbookViewId="0" topLeftCell="A10">
      <selection activeCell="P50" sqref="P50"/>
    </sheetView>
  </sheetViews>
  <sheetFormatPr defaultColWidth="11.421875" defaultRowHeight="12.75"/>
  <cols>
    <col min="1" max="1" width="15.7109375" style="0" customWidth="1"/>
    <col min="2" max="16384" width="11.57421875" style="0" customWidth="1"/>
  </cols>
  <sheetData>
    <row r="1" spans="1:15" ht="18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3"/>
    </row>
    <row r="2" spans="1:15" ht="18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3"/>
    </row>
    <row r="3" spans="1:15" ht="18.75" customHeight="1">
      <c r="A3" s="8" t="s">
        <v>172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3"/>
    </row>
    <row r="4" spans="1:15" ht="29.25">
      <c r="A4" s="11"/>
      <c r="B4" s="52" t="s">
        <v>3</v>
      </c>
      <c r="C4" s="53" t="s">
        <v>4</v>
      </c>
      <c r="D4" s="53" t="s">
        <v>5</v>
      </c>
      <c r="E4" s="53" t="s">
        <v>6</v>
      </c>
      <c r="F4" s="53" t="s">
        <v>7</v>
      </c>
      <c r="G4" s="53" t="s">
        <v>8</v>
      </c>
      <c r="H4" s="53" t="s">
        <v>9</v>
      </c>
      <c r="I4" s="53" t="s">
        <v>10</v>
      </c>
      <c r="J4" s="53" t="s">
        <v>11</v>
      </c>
      <c r="K4" s="53" t="s">
        <v>12</v>
      </c>
      <c r="L4" s="53" t="s">
        <v>13</v>
      </c>
      <c r="M4" s="53" t="s">
        <v>14</v>
      </c>
      <c r="N4" s="54" t="s">
        <v>15</v>
      </c>
      <c r="O4" s="14"/>
    </row>
    <row r="5" spans="1:15" ht="16.5">
      <c r="A5" s="27" t="s">
        <v>31</v>
      </c>
      <c r="B5" s="66">
        <f>B6+B7</f>
        <v>0</v>
      </c>
      <c r="C5" s="66">
        <f>C6+C7</f>
        <v>0</v>
      </c>
      <c r="D5" s="66">
        <f>D6+D7</f>
        <v>0</v>
      </c>
      <c r="E5" s="66">
        <f>E6+E7</f>
        <v>0</v>
      </c>
      <c r="F5" s="66">
        <f>F6+F7</f>
        <v>0</v>
      </c>
      <c r="G5" s="66">
        <f>G6+G7</f>
        <v>0</v>
      </c>
      <c r="H5" s="66">
        <f>H6+H7</f>
        <v>0</v>
      </c>
      <c r="I5" s="66">
        <f>I6+I7</f>
        <v>0</v>
      </c>
      <c r="J5" s="66">
        <f>J6+J7</f>
        <v>0</v>
      </c>
      <c r="K5" s="66">
        <f>K6+K7</f>
        <v>0</v>
      </c>
      <c r="L5" s="66">
        <f>L6+L7</f>
        <v>0</v>
      </c>
      <c r="M5" s="66">
        <f>M6+M7</f>
        <v>0</v>
      </c>
      <c r="N5" s="38">
        <f aca="true" t="shared" si="0" ref="N5:N40">B5+C5+D5+E5+F5+G5+H5+I5+J5+K5+L5+M5</f>
        <v>0</v>
      </c>
      <c r="O5" s="20"/>
    </row>
    <row r="6" spans="1:15" ht="83.25">
      <c r="A6" s="67" t="s">
        <v>173</v>
      </c>
      <c r="B6" s="68"/>
      <c r="C6" s="68"/>
      <c r="D6" s="69"/>
      <c r="E6" s="37"/>
      <c r="F6" s="37"/>
      <c r="G6" s="37"/>
      <c r="H6" s="37"/>
      <c r="I6" s="37"/>
      <c r="J6" s="37"/>
      <c r="K6" s="37"/>
      <c r="L6" s="37"/>
      <c r="M6" s="37"/>
      <c r="N6" s="38">
        <f t="shared" si="0"/>
        <v>0</v>
      </c>
      <c r="O6" s="20"/>
    </row>
    <row r="7" spans="1:15" ht="96.75">
      <c r="A7" s="67" t="s">
        <v>174</v>
      </c>
      <c r="B7" s="68"/>
      <c r="C7" s="68"/>
      <c r="D7" s="69"/>
      <c r="E7" s="37"/>
      <c r="F7" s="37"/>
      <c r="G7" s="37"/>
      <c r="H7" s="37"/>
      <c r="I7" s="37"/>
      <c r="J7" s="37"/>
      <c r="K7" s="37"/>
      <c r="L7" s="37"/>
      <c r="M7" s="37"/>
      <c r="N7" s="38">
        <f t="shared" si="0"/>
        <v>0</v>
      </c>
      <c r="O7" s="20"/>
    </row>
    <row r="8" spans="1:15" ht="16.5">
      <c r="A8" s="27" t="s">
        <v>47</v>
      </c>
      <c r="B8" s="70">
        <f>B9+B10+B11</f>
        <v>0</v>
      </c>
      <c r="C8" s="70">
        <f>C9+C10+C11</f>
        <v>0</v>
      </c>
      <c r="D8" s="45">
        <f>D9+D10+D11</f>
        <v>0</v>
      </c>
      <c r="E8" s="45">
        <f>E9+E10+E11</f>
        <v>0</v>
      </c>
      <c r="F8" s="45">
        <f>F9+F10+F11</f>
        <v>0</v>
      </c>
      <c r="G8" s="45">
        <f>G9+G10+G11</f>
        <v>7400</v>
      </c>
      <c r="H8" s="45">
        <f>H9+H10+H11</f>
        <v>0</v>
      </c>
      <c r="I8" s="45">
        <f>I9+I10+I11</f>
        <v>0</v>
      </c>
      <c r="J8" s="45">
        <f>J9+J10+J11</f>
        <v>0</v>
      </c>
      <c r="K8" s="45">
        <f>K9+K10+K11</f>
        <v>0</v>
      </c>
      <c r="L8" s="45">
        <f>L9+L10+L11</f>
        <v>0</v>
      </c>
      <c r="M8" s="45">
        <f>M9+M10+M11</f>
        <v>28000</v>
      </c>
      <c r="N8" s="38">
        <f t="shared" si="0"/>
        <v>35400</v>
      </c>
      <c r="O8" s="34"/>
    </row>
    <row r="9" spans="1:15" ht="56.25">
      <c r="A9" s="22" t="s">
        <v>175</v>
      </c>
      <c r="B9" s="37"/>
      <c r="C9" s="37"/>
      <c r="D9" s="37"/>
      <c r="E9" s="37"/>
      <c r="F9" s="37"/>
      <c r="G9" s="37">
        <v>7400</v>
      </c>
      <c r="H9" s="37"/>
      <c r="I9" s="37"/>
      <c r="J9" s="37"/>
      <c r="K9" s="37"/>
      <c r="L9" s="37"/>
      <c r="M9" s="37"/>
      <c r="N9" s="38">
        <f t="shared" si="0"/>
        <v>7400</v>
      </c>
      <c r="O9" s="20"/>
    </row>
    <row r="10" spans="1:15" ht="51" customHeight="1">
      <c r="A10" s="22" t="s">
        <v>176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>
        <v>18000</v>
      </c>
      <c r="N10" s="38">
        <f t="shared" si="0"/>
        <v>18000</v>
      </c>
      <c r="O10" s="20"/>
    </row>
    <row r="11" spans="1:15" ht="39.75" customHeight="1">
      <c r="A11" s="22" t="s">
        <v>177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>
        <v>10000</v>
      </c>
      <c r="N11" s="38">
        <f t="shared" si="0"/>
        <v>10000</v>
      </c>
      <c r="O11" s="20"/>
    </row>
    <row r="12" spans="1:15" ht="16.5">
      <c r="A12" s="16">
        <v>262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38">
        <f t="shared" si="0"/>
        <v>0</v>
      </c>
      <c r="O12" s="20"/>
    </row>
    <row r="13" spans="1:15" ht="16.5">
      <c r="A13" s="27" t="s">
        <v>68</v>
      </c>
      <c r="B13" s="45">
        <v>0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38">
        <f t="shared" si="0"/>
        <v>0</v>
      </c>
      <c r="O13" s="34"/>
    </row>
    <row r="14" spans="1:15" ht="16.5">
      <c r="A14" s="16" t="s">
        <v>72</v>
      </c>
      <c r="B14" s="45">
        <v>0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f>H15</f>
        <v>0</v>
      </c>
      <c r="I14" s="45">
        <v>0</v>
      </c>
      <c r="J14" s="45">
        <v>0</v>
      </c>
      <c r="K14" s="45">
        <f>K15</f>
        <v>0</v>
      </c>
      <c r="L14" s="45">
        <v>0</v>
      </c>
      <c r="M14" s="45">
        <f>M15</f>
        <v>0</v>
      </c>
      <c r="N14" s="38">
        <f t="shared" si="0"/>
        <v>0</v>
      </c>
      <c r="O14" s="34"/>
    </row>
    <row r="15" spans="1:15" ht="42.75">
      <c r="A15" s="22" t="s">
        <v>178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8">
        <f t="shared" si="0"/>
        <v>0</v>
      </c>
      <c r="O15" s="20"/>
    </row>
    <row r="16" spans="1:15" ht="16.5">
      <c r="A16" s="61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38">
        <f t="shared" si="0"/>
        <v>0</v>
      </c>
      <c r="O16" s="20"/>
    </row>
    <row r="17" spans="1:15" ht="16.5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38">
        <f t="shared" si="0"/>
        <v>0</v>
      </c>
      <c r="O17" s="20"/>
    </row>
    <row r="18" spans="1:15" ht="16.5">
      <c r="A18" s="27" t="s">
        <v>81</v>
      </c>
      <c r="B18" s="45">
        <f>B19+B20+B21+B24+B25+B26+B27+B28+B29+B30+B31+B32+B33+B34+B35+B36+B37+B38+B39</f>
        <v>0</v>
      </c>
      <c r="C18" s="45">
        <f>C19+C20+C21+C24+C25+C26+C27+C28+C29+C30+C31+C32+C33+C34+C35+C36+C37+C38+C39</f>
        <v>0</v>
      </c>
      <c r="D18" s="45">
        <f>D19+D20+D21+D24+D25+D26+D27+D28+D29+D30+D31+D32+D33+D34+D35+D36+D37+D38+D39</f>
        <v>0</v>
      </c>
      <c r="E18" s="45">
        <f>E19+E20+E21+E24+E25+E26+E27+E28+E29+E30+E31+E32+E33+E34+E35+E36+E37+E38+E39</f>
        <v>0</v>
      </c>
      <c r="F18" s="45">
        <f>F19+F20+F21+F24+F25+F26+F27+F28+F29+F30+F31+F32+F33+F34+F35+F36+F37+F38+F39</f>
        <v>0</v>
      </c>
      <c r="G18" s="45">
        <f>G19+G20+G21+G24+G25+G26+G27+G28+G29+G30+G31+G32+G33+G34+G35+G36+G37+G38+G39</f>
        <v>0</v>
      </c>
      <c r="H18" s="45">
        <f>H19+H20+H21+H24+H25+H26+H27+H28+H29+H30+H31+H32+H33+H34+H35+H36+H37+H38+H39</f>
        <v>0</v>
      </c>
      <c r="I18" s="45">
        <f>I19+I20+I21+I24+I25+I26+I27+I28+I29+I30+I31+I32+I33+I34+I35+I36+I37+I38+I39</f>
        <v>0</v>
      </c>
      <c r="J18" s="45">
        <f>J19+J20+J21+J24+J25+J26+J27+J28+J29+J30+J31+J32+J33+J34+J35+J36+J37+J38+J39</f>
        <v>0</v>
      </c>
      <c r="K18" s="45">
        <f>K19+K20+K21+K24+K25+K26+K27+K28+K29+K30+K31+K32+K33+K34+K35+K36+K37+K38+K39</f>
        <v>0</v>
      </c>
      <c r="L18" s="45">
        <f>L19+L20+L21+L24+L25+L26+L27+L28+L29+L30+L31+L32+L33+L34+L35+L36+L37+L38+L39</f>
        <v>0</v>
      </c>
      <c r="M18" s="45">
        <f>M19+M35</f>
        <v>0</v>
      </c>
      <c r="N18" s="38">
        <f t="shared" si="0"/>
        <v>0</v>
      </c>
      <c r="O18" s="34"/>
    </row>
    <row r="19" spans="1:15" ht="16.5">
      <c r="A19" s="22" t="s">
        <v>82</v>
      </c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8">
        <f t="shared" si="0"/>
        <v>0</v>
      </c>
      <c r="O19" s="20"/>
    </row>
    <row r="20" spans="1:15" ht="29.25">
      <c r="A20" s="22" t="s">
        <v>179</v>
      </c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>
        <f t="shared" si="0"/>
        <v>0</v>
      </c>
      <c r="O20" s="20"/>
    </row>
    <row r="21" spans="1:15" ht="42.75">
      <c r="A21" s="22" t="s">
        <v>180</v>
      </c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>
        <f t="shared" si="0"/>
        <v>0</v>
      </c>
      <c r="O21" s="20"/>
    </row>
    <row r="22" spans="1:15" ht="16.5">
      <c r="A22" s="22" t="s">
        <v>181</v>
      </c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8">
        <f t="shared" si="0"/>
        <v>0</v>
      </c>
      <c r="O22" s="20"/>
    </row>
    <row r="23" spans="1:15" ht="29.25">
      <c r="A23" s="22" t="s">
        <v>182</v>
      </c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>
        <f t="shared" si="0"/>
        <v>0</v>
      </c>
      <c r="O23" s="20"/>
    </row>
    <row r="24" spans="1:15" ht="16.5">
      <c r="A24" s="22" t="s">
        <v>82</v>
      </c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>
        <f t="shared" si="0"/>
        <v>0</v>
      </c>
      <c r="O24" s="20"/>
    </row>
    <row r="25" spans="1:15" ht="29.25">
      <c r="A25" s="22" t="s">
        <v>183</v>
      </c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8">
        <f t="shared" si="0"/>
        <v>0</v>
      </c>
      <c r="O25" s="20"/>
    </row>
    <row r="26" spans="1:15" ht="42.75">
      <c r="A26" s="22" t="s">
        <v>184</v>
      </c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8">
        <f t="shared" si="0"/>
        <v>0</v>
      </c>
      <c r="O26" s="20"/>
    </row>
    <row r="27" spans="1:15" ht="42.75">
      <c r="A27" s="22" t="s">
        <v>185</v>
      </c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8">
        <f t="shared" si="0"/>
        <v>0</v>
      </c>
      <c r="O27" s="20"/>
    </row>
    <row r="28" spans="1:15" ht="56.25">
      <c r="A28" s="22" t="s">
        <v>186</v>
      </c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>
        <f t="shared" si="0"/>
        <v>0</v>
      </c>
      <c r="O28" s="20"/>
    </row>
    <row r="29" spans="1:15" ht="29.25">
      <c r="A29" s="22" t="s">
        <v>86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8">
        <f t="shared" si="0"/>
        <v>0</v>
      </c>
      <c r="O29" s="20"/>
    </row>
    <row r="30" spans="1:15" ht="16.5">
      <c r="A30" s="22" t="s">
        <v>187</v>
      </c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8">
        <f t="shared" si="0"/>
        <v>0</v>
      </c>
      <c r="O30" s="20"/>
    </row>
    <row r="31" spans="1:15" ht="16.5">
      <c r="A31" s="22" t="s">
        <v>188</v>
      </c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8">
        <f t="shared" si="0"/>
        <v>0</v>
      </c>
      <c r="O31" s="20"/>
    </row>
    <row r="32" spans="1:15" ht="29.25">
      <c r="A32" s="22" t="s">
        <v>83</v>
      </c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8">
        <f t="shared" si="0"/>
        <v>0</v>
      </c>
      <c r="O32" s="20"/>
    </row>
    <row r="33" spans="1:15" ht="29.25">
      <c r="A33" s="22" t="s">
        <v>189</v>
      </c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8">
        <f t="shared" si="0"/>
        <v>0</v>
      </c>
      <c r="O33" s="20"/>
    </row>
    <row r="34" spans="1:15" ht="29.25">
      <c r="A34" s="22" t="s">
        <v>190</v>
      </c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8">
        <f t="shared" si="0"/>
        <v>0</v>
      </c>
      <c r="O34" s="20"/>
    </row>
    <row r="35" spans="1:15" ht="16.5">
      <c r="A35" s="22" t="s">
        <v>77</v>
      </c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8">
        <f t="shared" si="0"/>
        <v>0</v>
      </c>
      <c r="O35" s="20"/>
    </row>
    <row r="36" spans="1:15" ht="42.75">
      <c r="A36" s="22" t="s">
        <v>191</v>
      </c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8">
        <f t="shared" si="0"/>
        <v>0</v>
      </c>
      <c r="O36" s="20"/>
    </row>
    <row r="37" spans="1:15" ht="42.75">
      <c r="A37" s="22" t="s">
        <v>192</v>
      </c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8">
        <f t="shared" si="0"/>
        <v>0</v>
      </c>
      <c r="O37" s="20"/>
    </row>
    <row r="38" spans="1:15" ht="42.75">
      <c r="A38" s="22" t="s">
        <v>193</v>
      </c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8">
        <f t="shared" si="0"/>
        <v>0</v>
      </c>
      <c r="O38" s="20"/>
    </row>
    <row r="39" spans="1:15" ht="29.25">
      <c r="A39" s="22" t="s">
        <v>194</v>
      </c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8">
        <f t="shared" si="0"/>
        <v>0</v>
      </c>
      <c r="O39" s="20"/>
    </row>
    <row r="40" spans="1:15" ht="16.5">
      <c r="A40" s="27" t="s">
        <v>92</v>
      </c>
      <c r="B40" s="38">
        <f>B5+B8+B14</f>
        <v>0</v>
      </c>
      <c r="C40" s="38">
        <f>C5+C8+C14</f>
        <v>0</v>
      </c>
      <c r="D40" s="38">
        <f>D5+D8+D14</f>
        <v>0</v>
      </c>
      <c r="E40" s="38">
        <f>E5+E8+E14</f>
        <v>0</v>
      </c>
      <c r="F40" s="38">
        <f>F5+F8+F14</f>
        <v>0</v>
      </c>
      <c r="G40" s="38">
        <f>G5+G8+G14</f>
        <v>7400</v>
      </c>
      <c r="H40" s="38">
        <f>H5+H8+H14</f>
        <v>0</v>
      </c>
      <c r="I40" s="38">
        <f>I5+I8+I14</f>
        <v>0</v>
      </c>
      <c r="J40" s="38">
        <f>J5+J8+J14</f>
        <v>0</v>
      </c>
      <c r="K40" s="38">
        <f>K5+K8+K14</f>
        <v>0</v>
      </c>
      <c r="L40" s="38">
        <f>L5+L8+L14</f>
        <v>0</v>
      </c>
      <c r="M40" s="38">
        <f>M5+M8+M14</f>
        <v>28000</v>
      </c>
      <c r="N40" s="38">
        <f t="shared" si="0"/>
        <v>35400</v>
      </c>
      <c r="O40" s="34"/>
    </row>
    <row r="41" spans="1:15" ht="33" customHeight="1">
      <c r="A41" s="64" t="s">
        <v>97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20"/>
    </row>
    <row r="42" spans="1:15" ht="18" customHeight="1">
      <c r="A42" s="43" t="s">
        <v>98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20"/>
    </row>
    <row r="50" ht="14.25">
      <c r="P50">
        <f>'местный бюджет'!N90+субвенции!N35+'род.пл'!N72+аренда!N62+N40</f>
        <v>7167516.5</v>
      </c>
    </row>
  </sheetData>
  <sheetProtection selectLockedCells="1" selectUnlockedCells="1"/>
  <mergeCells count="5">
    <mergeCell ref="A1:N1"/>
    <mergeCell ref="A2:N2"/>
    <mergeCell ref="A3:N3"/>
    <mergeCell ref="A41:N41"/>
    <mergeCell ref="A42:N4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2022-01-21T08:44:59Z</cp:lastPrinted>
  <dcterms:modified xsi:type="dcterms:W3CDTF">2022-02-08T07:08:01Z</dcterms:modified>
  <cp:category/>
  <cp:version/>
  <cp:contentType/>
  <cp:contentStatus/>
  <cp:revision>19</cp:revision>
</cp:coreProperties>
</file>